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03.12.24 1-4(2)" sheetId="1" r:id="rId1"/>
  </sheets>
  <calcPr calcId="145621"/>
</workbook>
</file>

<file path=xl/calcChain.xml><?xml version="1.0" encoding="utf-8"?>
<calcChain xmlns="http://schemas.openxmlformats.org/spreadsheetml/2006/main">
  <c r="AD12" i="1" l="1"/>
  <c r="AD13" i="1"/>
  <c r="AD14" i="1"/>
  <c r="AD15" i="1"/>
  <c r="AD16" i="1"/>
  <c r="AD17" i="1"/>
  <c r="AD18" i="1"/>
  <c r="AD1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U35" i="1"/>
  <c r="U36" i="1"/>
  <c r="U37" i="1" s="1"/>
</calcChain>
</file>

<file path=xl/sharedStrings.xml><?xml version="1.0" encoding="utf-8"?>
<sst xmlns="http://schemas.openxmlformats.org/spreadsheetml/2006/main" count="48" uniqueCount="45">
  <si>
    <t>Стоимость на одного довольствующегося, руб</t>
  </si>
  <si>
    <t>Стоимость на всех довольствующихся, без безвозмездных продуктов руб</t>
  </si>
  <si>
    <t>Стоимость на всех довольствующихся, руб</t>
  </si>
  <si>
    <t>Итого на сумму, руб</t>
  </si>
  <si>
    <t>Цена продуктов питания за единицу, руб.</t>
  </si>
  <si>
    <t>Итого к выдаче количество продуктов питания  на всех довольствующихся, килограмм</t>
  </si>
  <si>
    <t>Итого к выдаче количество продуктов питания  на 1 довольствующегося, грамм</t>
  </si>
  <si>
    <t>2-й ужин</t>
  </si>
  <si>
    <t>ужин</t>
  </si>
  <si>
    <t>полдник</t>
  </si>
  <si>
    <t>Кисель из повидла</t>
  </si>
  <si>
    <t>Хлеб пшеничный</t>
  </si>
  <si>
    <t>Хлеб ржаной</t>
  </si>
  <si>
    <t>Груша</t>
  </si>
  <si>
    <t>Бефстроганов</t>
  </si>
  <si>
    <t>Макароны отварные со сливочным маслом</t>
  </si>
  <si>
    <t>Винегрет овощной</t>
  </si>
  <si>
    <t>Суп картофельный с клецками с курицей</t>
  </si>
  <si>
    <t>обед</t>
  </si>
  <si>
    <t xml:space="preserve"> завтрак</t>
  </si>
  <si>
    <t>Количество продуктов, подлежащих закладке, грамм</t>
  </si>
  <si>
    <t>курица</t>
  </si>
  <si>
    <t>молоко</t>
  </si>
  <si>
    <t>мука</t>
  </si>
  <si>
    <t>масло сливочное</t>
  </si>
  <si>
    <t>яйцо</t>
  </si>
  <si>
    <t>повидло</t>
  </si>
  <si>
    <t>картофель</t>
  </si>
  <si>
    <t>макароны</t>
  </si>
  <si>
    <t>лук</t>
  </si>
  <si>
    <t>огурцы соленые</t>
  </si>
  <si>
    <t>мясо</t>
  </si>
  <si>
    <t>свекла</t>
  </si>
  <si>
    <t>масло растительное</t>
  </si>
  <si>
    <t>морковь</t>
  </si>
  <si>
    <t>крахмал</t>
  </si>
  <si>
    <t>хлеб пшеничный</t>
  </si>
  <si>
    <t>хлеб ржаной</t>
  </si>
  <si>
    <t>груша</t>
  </si>
  <si>
    <t>сахар</t>
  </si>
  <si>
    <t>соль</t>
  </si>
  <si>
    <t>крупа геркулес</t>
  </si>
  <si>
    <t>Наименование продуктов питания</t>
  </si>
  <si>
    <t>ВЫХОД ПОРЦИИ, грамм</t>
  </si>
  <si>
    <t>Меню-требование на выдачу продуктов питания на __49__ довольствующихся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</si>
</sst>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2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/>
    <xf numFmtId="2" fontId="3" fillId="2" borderId="6" xfId="0" applyNumberFormat="1" applyFont="1" applyFill="1" applyBorder="1"/>
    <xf numFmtId="0" fontId="3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3" fillId="2" borderId="9" xfId="0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4" fillId="2" borderId="9" xfId="0" applyNumberFormat="1" applyFont="1" applyFill="1" applyBorder="1"/>
    <xf numFmtId="164" fontId="3" fillId="2" borderId="9" xfId="0" applyNumberFormat="1" applyFont="1" applyFill="1" applyBorder="1"/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3" fillId="2" borderId="14" xfId="0" applyFont="1" applyFill="1" applyBorder="1"/>
    <xf numFmtId="2" fontId="3" fillId="2" borderId="14" xfId="0" applyNumberFormat="1" applyFont="1" applyFill="1" applyBorder="1"/>
    <xf numFmtId="0" fontId="3" fillId="2" borderId="15" xfId="0" applyFont="1" applyFill="1" applyBorder="1"/>
    <xf numFmtId="0" fontId="3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3" fillId="2" borderId="20" xfId="0" applyNumberFormat="1" applyFont="1" applyFill="1" applyBorder="1"/>
    <xf numFmtId="2" fontId="3" fillId="2" borderId="20" xfId="0" applyNumberFormat="1" applyFont="1" applyFill="1" applyBorder="1"/>
    <xf numFmtId="0" fontId="3" fillId="2" borderId="6" xfId="0" applyNumberFormat="1" applyFont="1" applyFill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4" fillId="0" borderId="23" xfId="0" applyFont="1" applyBorder="1" applyAlignment="1">
      <alignment horizontal="center" textRotation="90"/>
    </xf>
    <xf numFmtId="0" fontId="4" fillId="0" borderId="24" xfId="0" applyFont="1" applyBorder="1" applyAlignment="1">
      <alignment horizontal="center" vertical="center" textRotation="90"/>
    </xf>
    <xf numFmtId="0" fontId="3" fillId="2" borderId="14" xfId="0" applyNumberFormat="1" applyFont="1" applyFill="1" applyBorder="1"/>
    <xf numFmtId="0" fontId="3" fillId="2" borderId="15" xfId="0" applyNumberFormat="1" applyFont="1" applyFill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4" fillId="0" borderId="25" xfId="0" applyFont="1" applyBorder="1" applyAlignment="1">
      <alignment horizontal="center" textRotation="90"/>
    </xf>
    <xf numFmtId="0" fontId="4" fillId="0" borderId="26" xfId="0" applyFont="1" applyBorder="1" applyAlignment="1">
      <alignment horizontal="center" vertical="center" textRotation="90"/>
    </xf>
    <xf numFmtId="0" fontId="3" fillId="2" borderId="27" xfId="0" applyNumberFormat="1" applyFont="1" applyFill="1" applyBorder="1"/>
    <xf numFmtId="2" fontId="3" fillId="2" borderId="27" xfId="0" applyNumberFormat="1" applyFont="1" applyFill="1" applyBorder="1"/>
    <xf numFmtId="0" fontId="3" fillId="2" borderId="28" xfId="0" applyNumberFormat="1" applyFont="1" applyFill="1" applyBorder="1"/>
    <xf numFmtId="0" fontId="3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textRotation="90"/>
    </xf>
    <xf numFmtId="0" fontId="3" fillId="2" borderId="24" xfId="0" applyNumberFormat="1" applyFont="1" applyFill="1" applyBorder="1"/>
    <xf numFmtId="2" fontId="3" fillId="2" borderId="24" xfId="0" applyNumberFormat="1" applyFont="1" applyFill="1" applyBorder="1"/>
    <xf numFmtId="0" fontId="3" fillId="2" borderId="29" xfId="0" applyNumberFormat="1" applyFont="1" applyFill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4" fillId="0" borderId="30" xfId="0" applyFont="1" applyBorder="1" applyAlignment="1">
      <alignment horizontal="center" vertical="center" textRotation="90"/>
    </xf>
    <xf numFmtId="0" fontId="3" fillId="0" borderId="1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4" fillId="0" borderId="25" xfId="0" applyFont="1" applyBorder="1" applyAlignment="1">
      <alignment horizontal="center" vertical="center" textRotation="90"/>
    </xf>
    <xf numFmtId="0" fontId="3" fillId="2" borderId="8" xfId="0" applyNumberFormat="1" applyFont="1" applyFill="1" applyBorder="1"/>
    <xf numFmtId="2" fontId="3" fillId="2" borderId="8" xfId="0" applyNumberFormat="1" applyFont="1" applyFill="1" applyBorder="1"/>
    <xf numFmtId="0" fontId="3" fillId="2" borderId="9" xfId="0" applyNumberFormat="1" applyFont="1" applyFill="1" applyBorder="1"/>
    <xf numFmtId="0" fontId="3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 textRotation="90"/>
    </xf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2" fontId="1" fillId="0" borderId="0" xfId="0" applyNumberFormat="1" applyFont="1"/>
    <xf numFmtId="0" fontId="3" fillId="2" borderId="34" xfId="0" applyNumberFormat="1" applyFont="1" applyFill="1" applyBorder="1"/>
    <xf numFmtId="0" fontId="3" fillId="2" borderId="35" xfId="0" applyNumberFormat="1" applyFont="1" applyFill="1" applyBorder="1"/>
    <xf numFmtId="0" fontId="4" fillId="0" borderId="36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 textRotation="90"/>
    </xf>
    <xf numFmtId="0" fontId="3" fillId="2" borderId="38" xfId="0" applyNumberFormat="1" applyFont="1" applyFill="1" applyBorder="1"/>
    <xf numFmtId="0" fontId="3" fillId="2" borderId="13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4" fillId="0" borderId="39" xfId="0" applyFont="1" applyBorder="1" applyAlignment="1">
      <alignment horizontal="center" vertical="center" textRotation="90"/>
    </xf>
    <xf numFmtId="2" fontId="3" fillId="2" borderId="13" xfId="0" applyNumberFormat="1" applyFont="1" applyFill="1" applyBorder="1"/>
    <xf numFmtId="0" fontId="3" fillId="0" borderId="31" xfId="0" applyFont="1" applyBorder="1" applyAlignment="1">
      <alignment wrapText="1"/>
    </xf>
    <xf numFmtId="0" fontId="3" fillId="2" borderId="40" xfId="0" applyNumberFormat="1" applyFont="1" applyFill="1" applyBorder="1"/>
    <xf numFmtId="0" fontId="3" fillId="2" borderId="41" xfId="0" applyNumberFormat="1" applyFont="1" applyFill="1" applyBorder="1"/>
    <xf numFmtId="1" fontId="3" fillId="0" borderId="16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43" xfId="0" applyNumberFormat="1" applyFont="1" applyFill="1" applyBorder="1" applyAlignment="1">
      <alignment vertical="center"/>
    </xf>
    <xf numFmtId="0" fontId="3" fillId="2" borderId="44" xfId="0" applyNumberFormat="1" applyFont="1" applyFill="1" applyBorder="1" applyAlignment="1">
      <alignment vertical="center"/>
    </xf>
    <xf numFmtId="0" fontId="3" fillId="2" borderId="45" xfId="0" applyNumberFormat="1" applyFont="1" applyFill="1" applyBorder="1" applyAlignment="1">
      <alignment vertical="center"/>
    </xf>
    <xf numFmtId="2" fontId="3" fillId="2" borderId="45" xfId="0" applyNumberFormat="1" applyFont="1" applyFill="1" applyBorder="1" applyAlignment="1">
      <alignment vertic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wrapText="1"/>
    </xf>
    <xf numFmtId="0" fontId="4" fillId="0" borderId="48" xfId="0" applyFont="1" applyBorder="1" applyAlignment="1">
      <alignment horizontal="center" vertical="center" textRotation="90"/>
    </xf>
    <xf numFmtId="0" fontId="3" fillId="0" borderId="49" xfId="0" applyFont="1" applyBorder="1" applyAlignment="1">
      <alignment wrapText="1"/>
    </xf>
    <xf numFmtId="0" fontId="4" fillId="0" borderId="44" xfId="0" applyFont="1" applyBorder="1" applyAlignment="1">
      <alignment horizontal="center" vertical="center" textRotation="90"/>
    </xf>
    <xf numFmtId="0" fontId="4" fillId="2" borderId="5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textRotation="90"/>
    </xf>
    <xf numFmtId="0" fontId="3" fillId="2" borderId="28" xfId="0" applyFont="1" applyFill="1" applyBorder="1" applyAlignment="1">
      <alignment horizontal="center" textRotation="90"/>
    </xf>
    <xf numFmtId="0" fontId="3" fillId="2" borderId="36" xfId="0" applyFont="1" applyFill="1" applyBorder="1" applyAlignment="1">
      <alignment horizontal="center" textRotation="90"/>
    </xf>
    <xf numFmtId="0" fontId="3" fillId="2" borderId="27" xfId="0" applyFont="1" applyFill="1" applyBorder="1" applyAlignment="1">
      <alignment horizontal="center" textRotation="90"/>
    </xf>
    <xf numFmtId="0" fontId="1" fillId="2" borderId="48" xfId="0" applyFont="1" applyFill="1" applyBorder="1" applyAlignment="1">
      <alignment horizontal="center" textRotation="90"/>
    </xf>
    <xf numFmtId="0" fontId="1" fillId="2" borderId="28" xfId="0" applyFont="1" applyFill="1" applyBorder="1" applyAlignment="1">
      <alignment horizontal="center" textRotation="90"/>
    </xf>
    <xf numFmtId="0" fontId="5" fillId="0" borderId="30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textRotation="90"/>
    </xf>
    <xf numFmtId="0" fontId="3" fillId="2" borderId="57" xfId="0" applyFont="1" applyFill="1" applyBorder="1" applyAlignment="1">
      <alignment horizontal="center" textRotation="90"/>
    </xf>
    <xf numFmtId="0" fontId="3" fillId="2" borderId="42" xfId="0" applyFont="1" applyFill="1" applyBorder="1" applyAlignment="1">
      <alignment horizontal="center" textRotation="90"/>
    </xf>
    <xf numFmtId="0" fontId="3" fillId="2" borderId="58" xfId="0" applyFont="1" applyFill="1" applyBorder="1" applyAlignment="1">
      <alignment horizontal="center" textRotation="90"/>
    </xf>
    <xf numFmtId="0" fontId="1" fillId="2" borderId="59" xfId="0" applyFont="1" applyFill="1" applyBorder="1" applyAlignment="1">
      <alignment horizontal="center" textRotation="90"/>
    </xf>
    <xf numFmtId="0" fontId="1" fillId="2" borderId="57" xfId="0" applyFont="1" applyFill="1" applyBorder="1" applyAlignment="1">
      <alignment horizontal="center" textRotation="90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5" fillId="0" borderId="25" xfId="0" applyFont="1" applyBorder="1" applyAlignment="1">
      <alignment horizontal="center" textRotation="90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14" fontId="6" fillId="0" borderId="0" xfId="0" applyNumberFormat="1" applyFont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41"/>
  <sheetViews>
    <sheetView tabSelected="1" topLeftCell="D1" workbookViewId="0">
      <selection activeCell="S20" sqref="S20"/>
    </sheetView>
  </sheetViews>
  <sheetFormatPr defaultColWidth="9.109375" defaultRowHeight="13.2" x14ac:dyDescent="0.25"/>
  <cols>
    <col min="1" max="1" width="4.33203125" style="1" customWidth="1"/>
    <col min="2" max="2" width="3.88671875" style="1" customWidth="1"/>
    <col min="3" max="3" width="42.33203125" style="1" customWidth="1"/>
    <col min="4" max="4" width="7" style="1" customWidth="1"/>
    <col min="5" max="5" width="6.6640625" style="2" hidden="1" customWidth="1"/>
    <col min="6" max="6" width="6.44140625" style="2" hidden="1" customWidth="1"/>
    <col min="7" max="7" width="6.109375" style="2" customWidth="1"/>
    <col min="8" max="8" width="6.88671875" style="2" customWidth="1"/>
    <col min="9" max="9" width="7.88671875" style="2" customWidth="1"/>
    <col min="10" max="10" width="6.33203125" style="2" customWidth="1"/>
    <col min="11" max="11" width="6.44140625" style="2" customWidth="1"/>
    <col min="12" max="12" width="7" style="2" customWidth="1"/>
    <col min="13" max="13" width="6.44140625" style="2" customWidth="1"/>
    <col min="14" max="15" width="6.6640625" style="2" customWidth="1"/>
    <col min="16" max="16" width="7.33203125" style="2" customWidth="1"/>
    <col min="17" max="17" width="7.109375" style="2" customWidth="1"/>
    <col min="18" max="18" width="8" style="2" customWidth="1"/>
    <col min="19" max="19" width="7.109375" style="2" customWidth="1"/>
    <col min="20" max="20" width="7" style="2" customWidth="1"/>
    <col min="21" max="21" width="7.109375" style="2" customWidth="1"/>
    <col min="22" max="22" width="6.33203125" style="2" customWidth="1"/>
    <col min="23" max="23" width="6.5546875" style="2" customWidth="1"/>
    <col min="24" max="24" width="6.6640625" style="2" customWidth="1"/>
    <col min="25" max="25" width="8.109375" style="2" customWidth="1"/>
    <col min="26" max="26" width="6.6640625" style="2" hidden="1" customWidth="1"/>
    <col min="27" max="27" width="6.6640625" style="2" customWidth="1"/>
    <col min="28" max="29" width="6.5546875" style="2" customWidth="1"/>
    <col min="30" max="32" width="6.5546875" style="1" customWidth="1"/>
    <col min="33" max="16384" width="9.109375" style="1"/>
  </cols>
  <sheetData>
    <row r="1" spans="1:30" x14ac:dyDescent="0.25">
      <c r="A1" s="127">
        <v>49</v>
      </c>
    </row>
    <row r="2" spans="1:30" ht="15.6" x14ac:dyDescent="0.3">
      <c r="C2" s="126">
        <v>45629</v>
      </c>
    </row>
    <row r="4" spans="1:30" ht="3" customHeight="1" thickBot="1" x14ac:dyDescent="0.3"/>
    <row r="5" spans="1:30" ht="13.5" customHeight="1" thickBot="1" x14ac:dyDescent="0.3">
      <c r="A5" s="125" t="s">
        <v>44</v>
      </c>
      <c r="B5" s="124"/>
      <c r="C5" s="123"/>
      <c r="D5" s="122" t="s">
        <v>43</v>
      </c>
      <c r="E5" s="121" t="s">
        <v>42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</row>
    <row r="6" spans="1:30" ht="75" customHeight="1" x14ac:dyDescent="0.25">
      <c r="A6" s="120"/>
      <c r="B6" s="119"/>
      <c r="C6" s="118"/>
      <c r="D6" s="108"/>
      <c r="E6" s="117" t="s">
        <v>22</v>
      </c>
      <c r="F6" s="116" t="s">
        <v>41</v>
      </c>
      <c r="G6" s="113" t="s">
        <v>40</v>
      </c>
      <c r="H6" s="115" t="s">
        <v>39</v>
      </c>
      <c r="I6" s="115" t="s">
        <v>38</v>
      </c>
      <c r="J6" s="115" t="s">
        <v>37</v>
      </c>
      <c r="K6" s="115" t="s">
        <v>36</v>
      </c>
      <c r="L6" s="115" t="s">
        <v>23</v>
      </c>
      <c r="M6" s="115" t="s">
        <v>35</v>
      </c>
      <c r="N6" s="115" t="s">
        <v>34</v>
      </c>
      <c r="O6" s="115" t="s">
        <v>33</v>
      </c>
      <c r="P6" s="115" t="s">
        <v>32</v>
      </c>
      <c r="Q6" s="115" t="s">
        <v>31</v>
      </c>
      <c r="R6" s="115" t="s">
        <v>30</v>
      </c>
      <c r="S6" s="115" t="s">
        <v>29</v>
      </c>
      <c r="T6" s="115" t="s">
        <v>29</v>
      </c>
      <c r="U6" s="115" t="s">
        <v>28</v>
      </c>
      <c r="V6" s="115" t="s">
        <v>27</v>
      </c>
      <c r="W6" s="115" t="s">
        <v>26</v>
      </c>
      <c r="X6" s="115" t="s">
        <v>25</v>
      </c>
      <c r="Y6" s="115" t="s">
        <v>24</v>
      </c>
      <c r="Z6" s="114" t="s">
        <v>23</v>
      </c>
      <c r="AA6" s="113" t="s">
        <v>22</v>
      </c>
      <c r="AB6" s="112" t="s">
        <v>21</v>
      </c>
    </row>
    <row r="7" spans="1:30" ht="26.25" customHeight="1" thickBot="1" x14ac:dyDescent="0.3">
      <c r="A7" s="111"/>
      <c r="B7" s="110"/>
      <c r="C7" s="109"/>
      <c r="D7" s="108"/>
      <c r="E7" s="107"/>
      <c r="F7" s="106"/>
      <c r="G7" s="103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4"/>
      <c r="AA7" s="103"/>
      <c r="AB7" s="102"/>
    </row>
    <row r="8" spans="1:30" ht="19.5" customHeight="1" thickBot="1" x14ac:dyDescent="0.3">
      <c r="A8" s="48" t="s">
        <v>20</v>
      </c>
      <c r="B8" s="101">
        <v>1</v>
      </c>
      <c r="C8" s="100">
        <v>2</v>
      </c>
      <c r="D8" s="99">
        <v>3</v>
      </c>
      <c r="E8" s="98">
        <v>4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7"/>
    </row>
    <row r="9" spans="1:30" ht="24" hidden="1" customHeight="1" x14ac:dyDescent="0.25">
      <c r="A9" s="48"/>
      <c r="B9" s="96" t="s">
        <v>19</v>
      </c>
      <c r="C9" s="95"/>
      <c r="D9" s="45"/>
      <c r="E9" s="44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83"/>
      <c r="Z9" s="83"/>
      <c r="AA9" s="83"/>
      <c r="AB9" s="82"/>
    </row>
    <row r="10" spans="1:30" ht="23.25" hidden="1" customHeight="1" x14ac:dyDescent="0.25">
      <c r="A10" s="48"/>
      <c r="B10" s="74"/>
      <c r="C10" s="81"/>
      <c r="D10" s="57"/>
      <c r="E10" s="65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76"/>
      <c r="Z10" s="76"/>
      <c r="AA10" s="76"/>
      <c r="AB10" s="75"/>
    </row>
    <row r="11" spans="1:30" s="86" customFormat="1" ht="24.75" hidden="1" customHeight="1" x14ac:dyDescent="0.25">
      <c r="A11" s="48"/>
      <c r="B11" s="94"/>
      <c r="C11" s="93"/>
      <c r="D11" s="92"/>
      <c r="E11" s="65"/>
      <c r="F11" s="63"/>
      <c r="G11" s="63"/>
      <c r="H11" s="63"/>
      <c r="I11" s="63"/>
      <c r="J11" s="63"/>
      <c r="K11" s="63"/>
      <c r="L11" s="91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89"/>
      <c r="Z11" s="89"/>
      <c r="AA11" s="89"/>
      <c r="AB11" s="88"/>
      <c r="AC11" s="87"/>
    </row>
    <row r="12" spans="1:30" ht="26.25" customHeight="1" x14ac:dyDescent="0.25">
      <c r="A12" s="74"/>
      <c r="B12" s="85" t="s">
        <v>18</v>
      </c>
      <c r="C12" s="61" t="s">
        <v>17</v>
      </c>
      <c r="D12" s="84">
        <v>250</v>
      </c>
      <c r="E12" s="44"/>
      <c r="F12" s="43"/>
      <c r="G12" s="43">
        <v>1</v>
      </c>
      <c r="H12" s="43"/>
      <c r="I12" s="43"/>
      <c r="J12" s="43"/>
      <c r="K12" s="43"/>
      <c r="L12" s="30">
        <v>8</v>
      </c>
      <c r="M12" s="43"/>
      <c r="N12" s="43">
        <v>12</v>
      </c>
      <c r="O12" s="43">
        <v>2.5</v>
      </c>
      <c r="P12" s="43"/>
      <c r="Q12" s="43"/>
      <c r="R12" s="43"/>
      <c r="S12" s="43"/>
      <c r="T12" s="43">
        <v>12</v>
      </c>
      <c r="U12" s="43"/>
      <c r="V12" s="43">
        <v>69</v>
      </c>
      <c r="W12" s="43"/>
      <c r="X12" s="30"/>
      <c r="Y12" s="83">
        <v>0.8</v>
      </c>
      <c r="Z12" s="83"/>
      <c r="AA12" s="83"/>
      <c r="AB12" s="82">
        <v>54</v>
      </c>
      <c r="AD12" s="70">
        <f>(G12*G32+L12*L32+N12*N32+O12*O32+S12*S32+V12*V32+AB12*AB32+Y12*Y32)/1000+X12*X32/40</f>
        <v>19.170300000000001</v>
      </c>
    </row>
    <row r="13" spans="1:30" ht="24" customHeight="1" x14ac:dyDescent="0.25">
      <c r="A13" s="74"/>
      <c r="B13" s="79"/>
      <c r="C13" s="81" t="s">
        <v>16</v>
      </c>
      <c r="D13" s="57">
        <v>60</v>
      </c>
      <c r="E13" s="65"/>
      <c r="F13" s="63"/>
      <c r="G13" s="63">
        <v>0.2</v>
      </c>
      <c r="H13" s="63"/>
      <c r="I13" s="63"/>
      <c r="J13" s="63"/>
      <c r="K13" s="63"/>
      <c r="L13" s="64"/>
      <c r="M13" s="63"/>
      <c r="N13" s="63">
        <v>9</v>
      </c>
      <c r="O13" s="63">
        <v>4</v>
      </c>
      <c r="P13" s="63">
        <v>15</v>
      </c>
      <c r="Q13" s="63"/>
      <c r="R13" s="63">
        <v>14.69</v>
      </c>
      <c r="S13" s="63"/>
      <c r="T13" s="63">
        <v>12</v>
      </c>
      <c r="U13" s="63"/>
      <c r="V13" s="63">
        <v>22</v>
      </c>
      <c r="W13" s="63"/>
      <c r="X13" s="63"/>
      <c r="Y13" s="76"/>
      <c r="Z13" s="76"/>
      <c r="AA13" s="76"/>
      <c r="AB13" s="75"/>
      <c r="AD13" s="70">
        <f>(G13*G32+N13*N32+O13*O32+P13*P32+R13*R32+S13*S32+V13*V32)/1000</f>
        <v>5.2005799999999995</v>
      </c>
    </row>
    <row r="14" spans="1:30" ht="23.25" customHeight="1" x14ac:dyDescent="0.25">
      <c r="A14" s="74"/>
      <c r="B14" s="79"/>
      <c r="C14" s="81" t="s">
        <v>15</v>
      </c>
      <c r="D14" s="57">
        <v>180</v>
      </c>
      <c r="E14" s="65"/>
      <c r="F14" s="63"/>
      <c r="G14" s="63">
        <v>1</v>
      </c>
      <c r="H14" s="63"/>
      <c r="I14" s="63"/>
      <c r="J14" s="63"/>
      <c r="K14" s="63"/>
      <c r="L14" s="64"/>
      <c r="M14" s="63"/>
      <c r="N14" s="63"/>
      <c r="O14" s="63"/>
      <c r="P14" s="63"/>
      <c r="Q14" s="63"/>
      <c r="R14" s="63"/>
      <c r="S14" s="63"/>
      <c r="T14" s="63"/>
      <c r="U14" s="63">
        <v>65</v>
      </c>
      <c r="V14" s="63"/>
      <c r="W14" s="63"/>
      <c r="X14" s="63"/>
      <c r="Y14" s="76">
        <v>5</v>
      </c>
      <c r="Z14" s="76"/>
      <c r="AA14" s="76"/>
      <c r="AB14" s="75"/>
      <c r="AD14" s="70">
        <f>(G14*G32+U14*U32+Y14*Y32)/1000</f>
        <v>8.58</v>
      </c>
    </row>
    <row r="15" spans="1:30" ht="18.75" customHeight="1" x14ac:dyDescent="0.25">
      <c r="A15" s="74"/>
      <c r="B15" s="79"/>
      <c r="C15" s="78" t="s">
        <v>14</v>
      </c>
      <c r="D15" s="77">
        <v>100</v>
      </c>
      <c r="E15" s="65"/>
      <c r="F15" s="63"/>
      <c r="G15" s="63">
        <v>1</v>
      </c>
      <c r="H15" s="63"/>
      <c r="I15" s="63"/>
      <c r="J15" s="63"/>
      <c r="K15" s="63"/>
      <c r="L15" s="64">
        <v>4</v>
      </c>
      <c r="M15" s="63"/>
      <c r="N15" s="63">
        <v>9</v>
      </c>
      <c r="O15" s="63">
        <v>4</v>
      </c>
      <c r="P15" s="63"/>
      <c r="Q15" s="63">
        <v>89</v>
      </c>
      <c r="R15" s="63"/>
      <c r="S15" s="63"/>
      <c r="T15" s="63">
        <v>3</v>
      </c>
      <c r="U15" s="63"/>
      <c r="V15" s="63"/>
      <c r="W15" s="63"/>
      <c r="X15" s="63"/>
      <c r="Y15" s="76"/>
      <c r="Z15" s="76"/>
      <c r="AA15" s="76">
        <v>10.199999999999999</v>
      </c>
      <c r="AB15" s="75"/>
      <c r="AD15" s="70">
        <f>(G15*G32+O15*O32+Q15*Q32+S15*S32+T15*T32+V15*V32+L15*L32+N15*N32+AA15*AA32)/1000</f>
        <v>55.402280000000005</v>
      </c>
    </row>
    <row r="16" spans="1:30" ht="22.5" customHeight="1" x14ac:dyDescent="0.25">
      <c r="A16" s="74"/>
      <c r="B16" s="79"/>
      <c r="C16" s="78" t="s">
        <v>13</v>
      </c>
      <c r="D16" s="77">
        <v>122.45</v>
      </c>
      <c r="E16" s="65"/>
      <c r="F16" s="63"/>
      <c r="G16" s="63"/>
      <c r="H16" s="63"/>
      <c r="I16" s="63">
        <v>122.45</v>
      </c>
      <c r="J16" s="63"/>
      <c r="K16" s="63"/>
      <c r="L16" s="64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  <c r="Y16" s="80"/>
      <c r="Z16" s="80"/>
      <c r="AA16" s="80"/>
      <c r="AB16" s="75"/>
      <c r="AD16" s="70">
        <f>Y16*Y32/1000</f>
        <v>0</v>
      </c>
    </row>
    <row r="17" spans="1:30" ht="15.75" customHeight="1" x14ac:dyDescent="0.25">
      <c r="A17" s="74"/>
      <c r="B17" s="79"/>
      <c r="C17" s="78" t="s">
        <v>12</v>
      </c>
      <c r="D17" s="77">
        <v>33</v>
      </c>
      <c r="E17" s="65"/>
      <c r="F17" s="63"/>
      <c r="G17" s="63"/>
      <c r="H17" s="63"/>
      <c r="I17" s="63"/>
      <c r="J17" s="63">
        <v>33.67</v>
      </c>
      <c r="K17" s="63"/>
      <c r="L17" s="64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80"/>
      <c r="Z17" s="80"/>
      <c r="AA17" s="80"/>
      <c r="AB17" s="75"/>
      <c r="AD17" s="70">
        <f>J17*J32/1000</f>
        <v>2.4579100000000005</v>
      </c>
    </row>
    <row r="18" spans="1:30" ht="17.25" customHeight="1" x14ac:dyDescent="0.25">
      <c r="A18" s="74"/>
      <c r="B18" s="79"/>
      <c r="C18" s="58" t="s">
        <v>11</v>
      </c>
      <c r="D18" s="57">
        <v>51</v>
      </c>
      <c r="E18" s="65"/>
      <c r="F18" s="63"/>
      <c r="G18" s="63"/>
      <c r="H18" s="63"/>
      <c r="I18" s="63"/>
      <c r="J18" s="63"/>
      <c r="K18" s="64">
        <v>51.02</v>
      </c>
      <c r="L18" s="64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76"/>
      <c r="Z18" s="76"/>
      <c r="AA18" s="76"/>
      <c r="AB18" s="75"/>
      <c r="AD18" s="70">
        <f>K18*K32/1000</f>
        <v>4.0816000000000008</v>
      </c>
    </row>
    <row r="19" spans="1:30" ht="19.5" customHeight="1" x14ac:dyDescent="0.25">
      <c r="A19" s="74"/>
      <c r="B19" s="79"/>
      <c r="C19" s="78" t="s">
        <v>10</v>
      </c>
      <c r="D19" s="77">
        <v>200</v>
      </c>
      <c r="E19" s="65"/>
      <c r="F19" s="63"/>
      <c r="G19" s="63"/>
      <c r="H19" s="63">
        <v>8</v>
      </c>
      <c r="I19" s="63"/>
      <c r="J19" s="63"/>
      <c r="K19" s="64"/>
      <c r="L19" s="64"/>
      <c r="M19" s="76">
        <v>4.08</v>
      </c>
      <c r="N19" s="63"/>
      <c r="O19" s="63"/>
      <c r="P19" s="63"/>
      <c r="Q19" s="63"/>
      <c r="R19" s="63"/>
      <c r="S19" s="63"/>
      <c r="T19" s="63"/>
      <c r="U19" s="63"/>
      <c r="V19" s="63"/>
      <c r="W19" s="64">
        <v>17.760000000000002</v>
      </c>
      <c r="X19" s="63"/>
      <c r="Y19" s="76"/>
      <c r="Z19" s="76"/>
      <c r="AA19" s="76"/>
      <c r="AB19" s="75"/>
      <c r="AD19" s="70">
        <f>(H19*H32+M19*M32+W19*W32)/1000</f>
        <v>4.7576000000000001</v>
      </c>
    </row>
    <row r="20" spans="1:30" ht="19.5" customHeight="1" thickBot="1" x14ac:dyDescent="0.3">
      <c r="A20" s="74"/>
      <c r="B20" s="73"/>
      <c r="C20" s="40"/>
      <c r="D20" s="52"/>
      <c r="E20" s="38"/>
      <c r="F20" s="36"/>
      <c r="G20" s="36"/>
      <c r="H20" s="36"/>
      <c r="I20" s="36"/>
      <c r="J20" s="36"/>
      <c r="K20" s="37"/>
      <c r="L20" s="37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72"/>
      <c r="Z20" s="72"/>
      <c r="AA20" s="72"/>
      <c r="AB20" s="71"/>
      <c r="AD20" s="70"/>
    </row>
    <row r="21" spans="1:30" ht="15.75" hidden="1" customHeight="1" x14ac:dyDescent="0.25">
      <c r="A21" s="48"/>
      <c r="B21" s="47" t="s">
        <v>9</v>
      </c>
      <c r="C21" s="69"/>
      <c r="D21" s="68"/>
      <c r="E21" s="56"/>
      <c r="F21" s="54"/>
      <c r="G21" s="54"/>
      <c r="H21" s="54"/>
      <c r="I21" s="54"/>
      <c r="J21" s="54"/>
      <c r="K21" s="55"/>
      <c r="L21" s="55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</row>
    <row r="22" spans="1:30" ht="13.5" hidden="1" customHeight="1" x14ac:dyDescent="0.25">
      <c r="A22" s="48"/>
      <c r="B22" s="67"/>
      <c r="C22" s="58"/>
      <c r="D22" s="66"/>
      <c r="E22" s="65"/>
      <c r="F22" s="63"/>
      <c r="G22" s="63"/>
      <c r="H22" s="63"/>
      <c r="I22" s="63"/>
      <c r="J22" s="63"/>
      <c r="K22" s="64"/>
      <c r="L22" s="64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1:30" ht="17.25" hidden="1" customHeight="1" x14ac:dyDescent="0.25">
      <c r="A23" s="48"/>
      <c r="B23" s="41"/>
      <c r="C23" s="40"/>
      <c r="D23" s="39"/>
      <c r="E23" s="38"/>
      <c r="F23" s="36"/>
      <c r="G23" s="36"/>
      <c r="H23" s="36"/>
      <c r="I23" s="36"/>
      <c r="J23" s="36"/>
      <c r="K23" s="37"/>
      <c r="L23" s="37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30" ht="25.5" hidden="1" customHeight="1" x14ac:dyDescent="0.25">
      <c r="A24" s="48"/>
      <c r="B24" s="62" t="s">
        <v>8</v>
      </c>
      <c r="C24" s="61"/>
      <c r="D24" s="45"/>
      <c r="E24" s="44"/>
      <c r="F24" s="43"/>
      <c r="G24" s="43"/>
      <c r="H24" s="43"/>
      <c r="I24" s="43"/>
      <c r="J24" s="43"/>
      <c r="K24" s="30"/>
      <c r="L24" s="30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1:30" ht="14.4" hidden="1" thickBot="1" x14ac:dyDescent="0.3">
      <c r="A25" s="48"/>
      <c r="B25" s="59"/>
      <c r="C25" s="60"/>
      <c r="D25" s="57"/>
      <c r="E25" s="56"/>
      <c r="F25" s="54"/>
      <c r="G25" s="54"/>
      <c r="H25" s="54"/>
      <c r="I25" s="54"/>
      <c r="J25" s="54"/>
      <c r="K25" s="55"/>
      <c r="L25" s="55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</row>
    <row r="26" spans="1:30" ht="14.4" hidden="1" thickBot="1" x14ac:dyDescent="0.3">
      <c r="A26" s="48"/>
      <c r="B26" s="59"/>
      <c r="C26" s="58"/>
      <c r="D26" s="57"/>
      <c r="E26" s="56"/>
      <c r="F26" s="54"/>
      <c r="G26" s="54"/>
      <c r="H26" s="54"/>
      <c r="I26" s="54"/>
      <c r="J26" s="54"/>
      <c r="K26" s="55"/>
      <c r="L26" s="55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</row>
    <row r="27" spans="1:30" ht="14.4" hidden="1" thickBot="1" x14ac:dyDescent="0.3">
      <c r="A27" s="48"/>
      <c r="B27" s="53"/>
      <c r="C27" s="40"/>
      <c r="D27" s="52"/>
      <c r="E27" s="51"/>
      <c r="F27" s="49"/>
      <c r="G27" s="49"/>
      <c r="H27" s="49"/>
      <c r="I27" s="49"/>
      <c r="J27" s="49"/>
      <c r="K27" s="50"/>
      <c r="L27" s="50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30" ht="27" hidden="1" customHeight="1" x14ac:dyDescent="0.25">
      <c r="A28" s="48"/>
      <c r="B28" s="47" t="s">
        <v>7</v>
      </c>
      <c r="C28" s="46"/>
      <c r="D28" s="45"/>
      <c r="E28" s="44"/>
      <c r="F28" s="43"/>
      <c r="G28" s="43"/>
      <c r="H28" s="43"/>
      <c r="I28" s="43"/>
      <c r="J28" s="43"/>
      <c r="K28" s="30"/>
      <c r="L28" s="30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30" ht="28.5" hidden="1" customHeight="1" x14ac:dyDescent="0.25">
      <c r="A29" s="42"/>
      <c r="B29" s="41"/>
      <c r="C29" s="40"/>
      <c r="D29" s="39"/>
      <c r="E29" s="38"/>
      <c r="F29" s="36"/>
      <c r="G29" s="36"/>
      <c r="H29" s="36"/>
      <c r="I29" s="36"/>
      <c r="J29" s="36"/>
      <c r="K29" s="37"/>
      <c r="L29" s="37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30" ht="27.75" customHeight="1" x14ac:dyDescent="0.25">
      <c r="A30" s="35" t="s">
        <v>6</v>
      </c>
      <c r="B30" s="34"/>
      <c r="C30" s="33"/>
      <c r="D30" s="32"/>
      <c r="E30" s="31">
        <f>SUM(E9:E29)</f>
        <v>0</v>
      </c>
      <c r="F30" s="29">
        <f>SUM(F9:F29)</f>
        <v>0</v>
      </c>
      <c r="G30" s="29">
        <f>SUM(G9:G29)</f>
        <v>3.2</v>
      </c>
      <c r="H30" s="29">
        <f>SUM(H9:H29)</f>
        <v>8</v>
      </c>
      <c r="I30" s="29">
        <f>SUM(I9:I29)</f>
        <v>122.45</v>
      </c>
      <c r="J30" s="29">
        <f>SUM(J9:J29)</f>
        <v>33.67</v>
      </c>
      <c r="K30" s="30">
        <f>SUM(K9:K29)</f>
        <v>51.02</v>
      </c>
      <c r="L30" s="30">
        <f>SUM(L9:L29)</f>
        <v>12</v>
      </c>
      <c r="M30" s="29">
        <f>SUM(M9:M29)</f>
        <v>4.08</v>
      </c>
      <c r="N30" s="29">
        <f>SUM(N9:N29)</f>
        <v>30</v>
      </c>
      <c r="O30" s="29">
        <f>SUM(O9:O29)</f>
        <v>10.5</v>
      </c>
      <c r="P30" s="29">
        <f>SUM(P9:P29)</f>
        <v>15</v>
      </c>
      <c r="Q30" s="29">
        <f>SUM(Q9:Q29)</f>
        <v>89</v>
      </c>
      <c r="R30" s="29">
        <f>SUM(R9:R29)</f>
        <v>14.69</v>
      </c>
      <c r="S30" s="29">
        <f>SUM(S9:S29)</f>
        <v>0</v>
      </c>
      <c r="T30" s="29">
        <f>SUM(T9:T29)</f>
        <v>27</v>
      </c>
      <c r="U30" s="29">
        <f>SUM(U9:U29)</f>
        <v>65</v>
      </c>
      <c r="V30" s="29">
        <f>SUM(V9:V29)</f>
        <v>91</v>
      </c>
      <c r="W30" s="30">
        <f>SUM(W9:W29)</f>
        <v>17.760000000000002</v>
      </c>
      <c r="X30" s="30">
        <f>SUM(X9:X29)</f>
        <v>0</v>
      </c>
      <c r="Y30" s="30">
        <f>SUM(Y9:Y29)</f>
        <v>5.8</v>
      </c>
      <c r="Z30" s="30">
        <f>SUM(Z9:Z29)</f>
        <v>0</v>
      </c>
      <c r="AA30" s="30">
        <f>SUM(AA9:AA29)</f>
        <v>10.199999999999999</v>
      </c>
      <c r="AB30" s="29">
        <f>SUM(AB9:AB29)</f>
        <v>54</v>
      </c>
    </row>
    <row r="31" spans="1:30" ht="29.25" customHeight="1" x14ac:dyDescent="0.25">
      <c r="A31" s="28" t="s">
        <v>5</v>
      </c>
      <c r="B31" s="27"/>
      <c r="C31" s="26"/>
      <c r="D31" s="20"/>
      <c r="E31" s="25">
        <f>ROUND(E30/1000*A1,3)</f>
        <v>0</v>
      </c>
      <c r="F31" s="25">
        <f>ROUND(F30/1000*A1,3)</f>
        <v>0</v>
      </c>
      <c r="G31" s="24">
        <f>ROUND(G30/1000*A1,3)</f>
        <v>0.157</v>
      </c>
      <c r="H31" s="24">
        <f>ROUND(H30/1000*A1,3)</f>
        <v>0.39200000000000002</v>
      </c>
      <c r="I31" s="24">
        <f>ROUND(I30/1000*A1,3)</f>
        <v>6</v>
      </c>
      <c r="J31" s="24">
        <f>J30/1000*A1</f>
        <v>1.6498299999999999</v>
      </c>
      <c r="K31" s="24">
        <f>ROUND(K30/1000*A1,3)</f>
        <v>2.5</v>
      </c>
      <c r="L31" s="24">
        <f>ROUND(L30/1000*A1,3)</f>
        <v>0.58799999999999997</v>
      </c>
      <c r="M31" s="24">
        <f>ROUND(M30/1000*A1,3)</f>
        <v>0.2</v>
      </c>
      <c r="N31" s="24">
        <f>ROUND(N30/1000*A1,3)</f>
        <v>1.47</v>
      </c>
      <c r="O31" s="24">
        <f>ROUND(O30/1000*A1,3)</f>
        <v>0.51500000000000001</v>
      </c>
      <c r="P31" s="24">
        <f>ROUND(P30/1000*A1,3)</f>
        <v>0.73499999999999999</v>
      </c>
      <c r="Q31" s="24">
        <f>ROUND(Q30/1000*A1,3)</f>
        <v>4.3609999999999998</v>
      </c>
      <c r="R31" s="24">
        <f>ROUND(R30/1000*A1,3)</f>
        <v>0.72</v>
      </c>
      <c r="S31" s="24">
        <f>ROUND(S30/1000*A1,3)</f>
        <v>0</v>
      </c>
      <c r="T31" s="24">
        <f>ROUND(T30/1000*A1,3)</f>
        <v>1.323</v>
      </c>
      <c r="U31" s="24">
        <f>ROUND(U30/1000*A1,3)</f>
        <v>3.1850000000000001</v>
      </c>
      <c r="V31" s="24">
        <f>ROUND(V30/1000*A1,3)</f>
        <v>4.4589999999999996</v>
      </c>
      <c r="W31" s="24">
        <f>ROUND(W30/1000*A1,3)</f>
        <v>0.87</v>
      </c>
      <c r="X31" s="24">
        <f>ROUND(X30/40*A1,3)</f>
        <v>0</v>
      </c>
      <c r="Y31" s="24">
        <f>Y30/1000*A1</f>
        <v>0.28420000000000001</v>
      </c>
      <c r="Z31" s="24">
        <f>Z30*A1/1000</f>
        <v>0</v>
      </c>
      <c r="AA31" s="24">
        <f>AA30*A1/1000</f>
        <v>0.49979999999999997</v>
      </c>
      <c r="AB31" s="24">
        <f>ROUND(AB30/1000*A1,3)</f>
        <v>2.6459999999999999</v>
      </c>
    </row>
    <row r="32" spans="1:30" ht="13.8" x14ac:dyDescent="0.25">
      <c r="A32" s="23" t="s">
        <v>4</v>
      </c>
      <c r="B32" s="22"/>
      <c r="C32" s="21"/>
      <c r="D32" s="20"/>
      <c r="E32" s="19">
        <v>66</v>
      </c>
      <c r="F32" s="19">
        <v>39</v>
      </c>
      <c r="G32" s="19">
        <v>30</v>
      </c>
      <c r="H32" s="19">
        <v>88</v>
      </c>
      <c r="I32" s="19">
        <v>178.5</v>
      </c>
      <c r="J32" s="19">
        <v>73</v>
      </c>
      <c r="K32" s="19">
        <v>80</v>
      </c>
      <c r="L32" s="19">
        <v>44</v>
      </c>
      <c r="M32" s="19">
        <v>210</v>
      </c>
      <c r="N32" s="19">
        <v>45</v>
      </c>
      <c r="O32" s="19">
        <v>102.12</v>
      </c>
      <c r="P32" s="19">
        <v>40</v>
      </c>
      <c r="Q32" s="19">
        <v>600</v>
      </c>
      <c r="R32" s="19">
        <v>190</v>
      </c>
      <c r="S32" s="19">
        <v>40</v>
      </c>
      <c r="T32" s="19">
        <v>42</v>
      </c>
      <c r="U32" s="19">
        <v>50</v>
      </c>
      <c r="V32" s="19">
        <v>45</v>
      </c>
      <c r="W32" s="19">
        <v>180</v>
      </c>
      <c r="X32" s="19">
        <v>12</v>
      </c>
      <c r="Y32" s="19">
        <v>1060</v>
      </c>
      <c r="Z32" s="19">
        <v>34</v>
      </c>
      <c r="AA32" s="19">
        <v>84</v>
      </c>
      <c r="AB32" s="19">
        <v>260</v>
      </c>
    </row>
    <row r="33" spans="1:28" ht="19.5" customHeight="1" thickBot="1" x14ac:dyDescent="0.3">
      <c r="A33" s="18" t="s">
        <v>3</v>
      </c>
      <c r="B33" s="18"/>
      <c r="C33" s="18"/>
      <c r="D33" s="17"/>
      <c r="E33" s="16">
        <f>E32*E31</f>
        <v>0</v>
      </c>
      <c r="F33" s="16">
        <f>F32*F31</f>
        <v>0</v>
      </c>
      <c r="G33" s="16">
        <f>G32*G31</f>
        <v>4.71</v>
      </c>
      <c r="H33" s="16">
        <f>H32*H31</f>
        <v>34.496000000000002</v>
      </c>
      <c r="I33" s="16">
        <f>I32*I31</f>
        <v>1071</v>
      </c>
      <c r="J33" s="16">
        <f>J32*J31</f>
        <v>120.43759</v>
      </c>
      <c r="K33" s="16">
        <f>K32*K31</f>
        <v>200</v>
      </c>
      <c r="L33" s="16">
        <f>L32*L31</f>
        <v>25.872</v>
      </c>
      <c r="M33" s="16">
        <f>M32*M31</f>
        <v>42</v>
      </c>
      <c r="N33" s="16">
        <f>N32*N31</f>
        <v>66.150000000000006</v>
      </c>
      <c r="O33" s="16">
        <f>O32*O31</f>
        <v>52.591800000000006</v>
      </c>
      <c r="P33" s="16">
        <f>P32*P31</f>
        <v>29.4</v>
      </c>
      <c r="Q33" s="16">
        <f>Q32*Q31</f>
        <v>2616.6</v>
      </c>
      <c r="R33" s="16">
        <f>R32*R31</f>
        <v>136.79999999999998</v>
      </c>
      <c r="S33" s="16">
        <f>S32*S31</f>
        <v>0</v>
      </c>
      <c r="T33" s="16">
        <f>T32*T31</f>
        <v>55.565999999999995</v>
      </c>
      <c r="U33" s="16">
        <f>U32*U31</f>
        <v>159.25</v>
      </c>
      <c r="V33" s="16">
        <f>V32*V31</f>
        <v>200.65499999999997</v>
      </c>
      <c r="W33" s="16">
        <f>W32*W31</f>
        <v>156.6</v>
      </c>
      <c r="X33" s="16">
        <f>X32*X31</f>
        <v>0</v>
      </c>
      <c r="Y33" s="16">
        <f>Y32*Y31</f>
        <v>301.25200000000001</v>
      </c>
      <c r="Z33" s="16">
        <f>Z32*Z31</f>
        <v>0</v>
      </c>
      <c r="AA33" s="16">
        <f>AA32*AA31</f>
        <v>41.983199999999997</v>
      </c>
      <c r="AB33" s="16">
        <f>AB32*AB31</f>
        <v>687.95999999999992</v>
      </c>
    </row>
    <row r="34" spans="1:28" ht="13.8" thickBot="1" x14ac:dyDescent="0.3">
      <c r="B34" s="6"/>
      <c r="C34" s="6"/>
      <c r="D34" s="1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4.4" thickBot="1" x14ac:dyDescent="0.3">
      <c r="B35" s="14"/>
      <c r="C35" s="14"/>
      <c r="D35" s="14"/>
      <c r="E35" s="5"/>
      <c r="F35" s="5"/>
      <c r="G35" s="5"/>
      <c r="H35" s="5"/>
      <c r="I35" s="5"/>
      <c r="J35" s="5"/>
      <c r="K35" s="4" t="s">
        <v>2</v>
      </c>
      <c r="L35" s="4"/>
      <c r="M35" s="4"/>
      <c r="N35" s="4"/>
      <c r="O35" s="4"/>
      <c r="P35" s="4"/>
      <c r="Q35" s="4"/>
      <c r="R35" s="4"/>
      <c r="S35" s="4"/>
      <c r="T35" s="4"/>
      <c r="U35" s="13">
        <f>SUM(E33:AB33)</f>
        <v>6003.32359</v>
      </c>
      <c r="V35" s="12"/>
      <c r="W35" s="11"/>
      <c r="X35" s="5"/>
      <c r="Y35" s="5"/>
      <c r="Z35" s="5"/>
      <c r="AA35" s="5"/>
      <c r="AB35" s="5"/>
    </row>
    <row r="36" spans="1:28" ht="14.4" thickBot="1" x14ac:dyDescent="0.3">
      <c r="B36" s="14"/>
      <c r="C36" s="14"/>
      <c r="D36" s="14"/>
      <c r="E36" s="5"/>
      <c r="F36" s="5"/>
      <c r="G36" s="5"/>
      <c r="H36" s="5"/>
      <c r="I36" s="5"/>
      <c r="J36" s="5"/>
      <c r="K36" s="4" t="s">
        <v>1</v>
      </c>
      <c r="L36" s="4"/>
      <c r="M36" s="4"/>
      <c r="N36" s="4"/>
      <c r="O36" s="4"/>
      <c r="P36" s="4"/>
      <c r="Q36" s="4"/>
      <c r="R36" s="4"/>
      <c r="S36" s="4"/>
      <c r="T36" s="4"/>
      <c r="U36" s="13">
        <f>SUM(E33:AB33)</f>
        <v>6003.32359</v>
      </c>
      <c r="V36" s="12"/>
      <c r="W36" s="11"/>
      <c r="X36" s="5"/>
      <c r="Y36" s="5"/>
      <c r="Z36" s="5"/>
      <c r="AA36" s="5"/>
      <c r="AB36" s="5"/>
    </row>
    <row r="37" spans="1:28" ht="14.4" thickBot="1" x14ac:dyDescent="0.3">
      <c r="B37" s="14"/>
      <c r="C37" s="14"/>
      <c r="D37" s="14"/>
      <c r="E37" s="5"/>
      <c r="F37" s="5"/>
      <c r="G37" s="5"/>
      <c r="H37" s="5"/>
      <c r="I37" s="5"/>
      <c r="J37" s="5"/>
      <c r="K37" s="4" t="s">
        <v>0</v>
      </c>
      <c r="L37" s="4"/>
      <c r="M37" s="4"/>
      <c r="N37" s="4"/>
      <c r="O37" s="4"/>
      <c r="P37" s="4"/>
      <c r="Q37" s="4"/>
      <c r="R37" s="4"/>
      <c r="S37" s="4"/>
      <c r="T37" s="4"/>
      <c r="U37" s="13">
        <f>U36/A1</f>
        <v>122.51680795918367</v>
      </c>
      <c r="V37" s="12"/>
      <c r="W37" s="11"/>
      <c r="X37" s="5"/>
      <c r="Y37" s="5"/>
      <c r="Z37" s="5"/>
      <c r="AA37" s="5"/>
      <c r="AB37" s="5"/>
    </row>
    <row r="38" spans="1:28" x14ac:dyDescent="0.25">
      <c r="B38" s="7"/>
      <c r="C38" s="6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25">
      <c r="B39" s="7"/>
      <c r="C39" s="6"/>
      <c r="D39" s="6"/>
      <c r="E39" s="9"/>
      <c r="F39" s="9"/>
      <c r="G39" s="9"/>
      <c r="H39" s="9"/>
      <c r="I39" s="9"/>
      <c r="J39" s="9"/>
      <c r="K39" s="9"/>
      <c r="L39" s="8"/>
      <c r="M39" s="10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8"/>
      <c r="Z39" s="8"/>
      <c r="AA39" s="8"/>
      <c r="AB39" s="8"/>
    </row>
    <row r="40" spans="1:28" x14ac:dyDescent="0.25">
      <c r="B40" s="7"/>
      <c r="C40" s="6"/>
      <c r="D40" s="6"/>
      <c r="E40" s="5"/>
      <c r="F40" s="5"/>
      <c r="G40" s="5"/>
      <c r="H40" s="5"/>
      <c r="I40" s="5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3"/>
      <c r="V40" s="3"/>
      <c r="W40" s="3"/>
      <c r="X40" s="5"/>
      <c r="Y40" s="5"/>
      <c r="Z40" s="5"/>
      <c r="AA40" s="5"/>
      <c r="AB40" s="5"/>
    </row>
    <row r="41" spans="1:28" x14ac:dyDescent="0.25">
      <c r="K41" s="4"/>
      <c r="L41" s="4"/>
      <c r="M41" s="4"/>
      <c r="N41" s="4"/>
      <c r="O41" s="4"/>
      <c r="P41" s="4"/>
      <c r="Q41" s="4"/>
      <c r="R41" s="4"/>
      <c r="S41" s="4"/>
      <c r="T41" s="4"/>
      <c r="U41" s="3"/>
      <c r="V41" s="3"/>
      <c r="W41" s="3"/>
    </row>
  </sheetData>
  <mergeCells count="50">
    <mergeCell ref="K40:T40"/>
    <mergeCell ref="U40:W40"/>
    <mergeCell ref="K41:T41"/>
    <mergeCell ref="U41:W41"/>
    <mergeCell ref="U35:W35"/>
    <mergeCell ref="K36:T36"/>
    <mergeCell ref="U36:W36"/>
    <mergeCell ref="K37:T37"/>
    <mergeCell ref="U37:W37"/>
    <mergeCell ref="E39:K39"/>
    <mergeCell ref="N39:X39"/>
    <mergeCell ref="B24:B27"/>
    <mergeCell ref="B28:B29"/>
    <mergeCell ref="A30:C30"/>
    <mergeCell ref="A31:C31"/>
    <mergeCell ref="A32:C32"/>
    <mergeCell ref="K35:T35"/>
    <mergeCell ref="E6:E7"/>
    <mergeCell ref="F6:F7"/>
    <mergeCell ref="G6:G7"/>
    <mergeCell ref="H6:H7"/>
    <mergeCell ref="I6:I7"/>
    <mergeCell ref="J6:J7"/>
    <mergeCell ref="A33:C33"/>
    <mergeCell ref="X6:X7"/>
    <mergeCell ref="Y6:Y7"/>
    <mergeCell ref="Z6:Z7"/>
    <mergeCell ref="AA6:AA7"/>
    <mergeCell ref="P6:P7"/>
    <mergeCell ref="Q6:Q7"/>
    <mergeCell ref="A5:C7"/>
    <mergeCell ref="D5:D7"/>
    <mergeCell ref="E5:AB5"/>
    <mergeCell ref="U6:U7"/>
    <mergeCell ref="V6:V7"/>
    <mergeCell ref="W6:W7"/>
    <mergeCell ref="L6:L7"/>
    <mergeCell ref="M6:M7"/>
    <mergeCell ref="N6:N7"/>
    <mergeCell ref="O6:O7"/>
    <mergeCell ref="K6:K7"/>
    <mergeCell ref="AB6:AB7"/>
    <mergeCell ref="A8:A29"/>
    <mergeCell ref="E8:AB8"/>
    <mergeCell ref="B9:B11"/>
    <mergeCell ref="B12:B20"/>
    <mergeCell ref="B21:B23"/>
    <mergeCell ref="R6:R7"/>
    <mergeCell ref="S6:S7"/>
    <mergeCell ref="T6:T7"/>
  </mergeCells>
  <pageMargins left="0.75" right="0.75" top="1" bottom="1" header="0.5" footer="0.5"/>
  <pageSetup paperSize="9" scale="61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03.12.24 1-4(2)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2024-12-10T16:59:47Z</dcterms:created>
  <dcterms:modified xsi:type="dcterms:W3CDTF">2024-12-10T16:59:59Z</dcterms:modified>
</cp:coreProperties>
</file>