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06.12.24 (5) 1-4 кл" sheetId="1" r:id="rId1"/>
  </sheets>
  <calcPr calcId="145621"/>
</workbook>
</file>

<file path=xl/calcChain.xml><?xml version="1.0" encoding="utf-8"?>
<calcChain xmlns="http://schemas.openxmlformats.org/spreadsheetml/2006/main">
  <c r="AI14" i="1" l="1"/>
  <c r="AI15" i="1"/>
  <c r="AI16" i="1"/>
  <c r="AI17" i="1"/>
  <c r="AI18" i="1"/>
  <c r="AI19" i="1"/>
  <c r="AI20" i="1"/>
  <c r="AI2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G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G33" i="1"/>
  <c r="E35" i="1"/>
  <c r="F35" i="1"/>
  <c r="G35" i="1"/>
  <c r="H35" i="1"/>
  <c r="X37" i="1" s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G35" i="1"/>
  <c r="X38" i="1" l="1"/>
  <c r="X39" i="1" s="1"/>
</calcChain>
</file>

<file path=xl/sharedStrings.xml><?xml version="1.0" encoding="utf-8"?>
<sst xmlns="http://schemas.openxmlformats.org/spreadsheetml/2006/main" count="51" uniqueCount="47">
  <si>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</si>
  <si>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</si>
  <si>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</si>
  <si>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</si>
  <si>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</si>
  <si>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</si>
  <si>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</si>
  <si>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</si>
  <si>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</si>
  <si>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</si>
  <si>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Хлеб пшеничный</t>
  </si>
  <si>
    <t>Хлеб ржаной</t>
  </si>
  <si>
    <t>Кисель из повидла</t>
  </si>
  <si>
    <t>Котлета из мяса говядины п/ф</t>
  </si>
  <si>
    <t>Макароны отварные со сливочным маслом</t>
  </si>
  <si>
    <t xml:space="preserve">Солянка мясная </t>
  </si>
  <si>
    <t>Салат витаминный</t>
  </si>
  <si>
    <t>обед</t>
  </si>
  <si>
    <t xml:space="preserve"> завтрак</t>
  </si>
  <si>
    <t>Количество продуктов, подлежащих закладке, грамм</t>
  </si>
  <si>
    <t>мандарины</t>
  </si>
  <si>
    <t>гречка</t>
  </si>
  <si>
    <t>повидло</t>
  </si>
  <si>
    <t>сыр</t>
  </si>
  <si>
    <t>крахмал</t>
  </si>
  <si>
    <t>макароны</t>
  </si>
  <si>
    <t>огурцы соленые</t>
  </si>
  <si>
    <t>томатная паста</t>
  </si>
  <si>
    <t>лук</t>
  </si>
  <si>
    <t>капуста</t>
  </si>
  <si>
    <t>мясо</t>
  </si>
  <si>
    <t xml:space="preserve">кофейный </t>
  </si>
  <si>
    <t>картофель</t>
  </si>
  <si>
    <t>масло растительное</t>
  </si>
  <si>
    <t>морковь</t>
  </si>
  <si>
    <t>ветчина</t>
  </si>
  <si>
    <t>хлеб пшеничный</t>
  </si>
  <si>
    <t>хлеб ржаной</t>
  </si>
  <si>
    <t>масло сливочное</t>
  </si>
  <si>
    <t>сметана</t>
  </si>
  <si>
    <t>сахар</t>
  </si>
  <si>
    <t>соль</t>
  </si>
  <si>
    <t>яйцо</t>
  </si>
  <si>
    <t>яблоки</t>
  </si>
  <si>
    <t>Наименование продуктов питания</t>
  </si>
  <si>
    <t>ВЫХОД ПОРЦИИ, грамм</t>
  </si>
  <si>
    <t>Меню-требование на выдачу продуктов питания на ___44__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</si>
</sst>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1" fillId="2" borderId="6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6" xfId="0" applyNumberFormat="1" applyFont="1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3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 textRotation="90"/>
    </xf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2" borderId="27" xfId="0" applyNumberFormat="1" applyFont="1" applyFill="1" applyBorder="1"/>
    <xf numFmtId="2" fontId="1" fillId="2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1" fillId="2" borderId="24" xfId="0" applyNumberFormat="1" applyFont="1" applyFill="1" applyBorder="1"/>
    <xf numFmtId="2" fontId="1" fillId="2" borderId="24" xfId="0" applyNumberFormat="1" applyFont="1" applyFill="1" applyBorder="1"/>
    <xf numFmtId="0" fontId="1" fillId="2" borderId="2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5" xfId="0" applyFont="1" applyBorder="1" applyAlignment="1">
      <alignment horizontal="center" vertical="center" textRotation="90"/>
    </xf>
    <xf numFmtId="0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/>
    <xf numFmtId="0" fontId="1" fillId="2" borderId="36" xfId="0" applyNumberFormat="1" applyFont="1" applyFill="1" applyBorder="1"/>
    <xf numFmtId="0" fontId="1" fillId="2" borderId="37" xfId="0" applyNumberFormat="1" applyFont="1" applyFill="1" applyBorder="1"/>
    <xf numFmtId="0" fontId="1" fillId="2" borderId="38" xfId="0" applyNumberFormat="1" applyFont="1" applyFill="1" applyBorder="1"/>
    <xf numFmtId="0" fontId="1" fillId="0" borderId="39" xfId="0" applyFont="1" applyBorder="1" applyAlignment="1">
      <alignment horizontal="center"/>
    </xf>
    <xf numFmtId="0" fontId="1" fillId="0" borderId="39" xfId="0" applyFont="1" applyBorder="1"/>
    <xf numFmtId="0" fontId="2" fillId="0" borderId="39" xfId="0" applyFont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2" fontId="1" fillId="0" borderId="0" xfId="0" applyNumberFormat="1" applyFont="1"/>
    <xf numFmtId="0" fontId="1" fillId="2" borderId="41" xfId="0" applyNumberFormat="1" applyFont="1" applyFill="1" applyBorder="1"/>
    <xf numFmtId="0" fontId="1" fillId="2" borderId="13" xfId="0" applyNumberFormat="1" applyFont="1" applyFill="1" applyBorder="1"/>
    <xf numFmtId="0" fontId="1" fillId="2" borderId="12" xfId="0" applyNumberFormat="1" applyFont="1" applyFill="1" applyBorder="1"/>
    <xf numFmtId="0" fontId="1" fillId="0" borderId="21" xfId="0" applyFont="1" applyBorder="1"/>
    <xf numFmtId="0" fontId="2" fillId="0" borderId="1" xfId="0" applyFont="1" applyBorder="1" applyAlignment="1">
      <alignment horizontal="center" vertical="center" textRotation="90"/>
    </xf>
    <xf numFmtId="0" fontId="1" fillId="0" borderId="31" xfId="0" applyFont="1" applyBorder="1"/>
    <xf numFmtId="0" fontId="1" fillId="0" borderId="31" xfId="0" applyFont="1" applyFill="1" applyBorder="1" applyAlignment="1">
      <alignment horizontal="center"/>
    </xf>
    <xf numFmtId="0" fontId="1" fillId="0" borderId="31" xfId="0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41" xfId="0" applyNumberFormat="1" applyFont="1" applyFill="1" applyBorder="1"/>
    <xf numFmtId="0" fontId="1" fillId="0" borderId="31" xfId="0" applyFont="1" applyBorder="1" applyAlignment="1">
      <alignment wrapText="1"/>
    </xf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44" xfId="0" applyNumberFormat="1" applyFont="1" applyFill="1" applyBorder="1"/>
    <xf numFmtId="1" fontId="1" fillId="0" borderId="45" xfId="0" applyNumberFormat="1" applyFont="1" applyBorder="1" applyAlignment="1">
      <alignment horizontal="center"/>
    </xf>
    <xf numFmtId="0" fontId="1" fillId="0" borderId="45" xfId="0" applyFont="1" applyBorder="1" applyAlignment="1">
      <alignment wrapText="1"/>
    </xf>
    <xf numFmtId="0" fontId="2" fillId="0" borderId="46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7" xfId="0" applyNumberFormat="1" applyFont="1" applyFill="1" applyBorder="1" applyAlignment="1">
      <alignment vertical="center"/>
    </xf>
    <xf numFmtId="0" fontId="1" fillId="2" borderId="48" xfId="0" applyNumberFormat="1" applyFont="1" applyFill="1" applyBorder="1" applyAlignment="1">
      <alignment vertical="center"/>
    </xf>
    <xf numFmtId="0" fontId="1" fillId="2" borderId="49" xfId="0" applyNumberFormat="1" applyFont="1" applyFill="1" applyBorder="1" applyAlignment="1">
      <alignment vertical="center"/>
    </xf>
    <xf numFmtId="2" fontId="1" fillId="2" borderId="49" xfId="0" applyNumberFormat="1" applyFont="1" applyFill="1" applyBorder="1" applyAlignment="1">
      <alignment vertical="center"/>
    </xf>
    <xf numFmtId="0" fontId="1" fillId="2" borderId="49" xfId="0" applyNumberFormat="1" applyFont="1" applyFill="1" applyBorder="1"/>
    <xf numFmtId="0" fontId="1" fillId="2" borderId="50" xfId="0" applyNumberFormat="1" applyFont="1" applyFill="1" applyBorder="1"/>
    <xf numFmtId="0" fontId="1" fillId="0" borderId="5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38" xfId="0" applyFont="1" applyBorder="1" applyAlignment="1">
      <alignment horizontal="center" vertical="center" textRotation="90"/>
    </xf>
    <xf numFmtId="0" fontId="1" fillId="2" borderId="47" xfId="0" applyNumberFormat="1" applyFont="1" applyFill="1" applyBorder="1"/>
    <xf numFmtId="0" fontId="1" fillId="2" borderId="48" xfId="0" applyNumberFormat="1" applyFont="1" applyFill="1" applyBorder="1"/>
    <xf numFmtId="0" fontId="1" fillId="0" borderId="22" xfId="0" applyFont="1" applyBorder="1" applyAlignment="1">
      <alignment wrapText="1"/>
    </xf>
    <xf numFmtId="0" fontId="2" fillId="0" borderId="48" xfId="0" applyFont="1" applyBorder="1" applyAlignment="1">
      <alignment horizontal="center" vertical="center" textRotation="90"/>
    </xf>
    <xf numFmtId="0" fontId="2" fillId="2" borderId="5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textRotation="90"/>
    </xf>
    <xf numFmtId="0" fontId="1" fillId="2" borderId="37" xfId="0" applyFont="1" applyFill="1" applyBorder="1" applyAlignment="1">
      <alignment horizontal="center" textRotation="90"/>
    </xf>
    <xf numFmtId="0" fontId="1" fillId="2" borderId="38" xfId="0" applyFont="1" applyFill="1" applyBorder="1" applyAlignment="1">
      <alignment horizontal="center" textRotation="90"/>
    </xf>
    <xf numFmtId="0" fontId="1" fillId="2" borderId="27" xfId="0" applyFont="1" applyFill="1" applyBorder="1" applyAlignment="1">
      <alignment horizontal="center" textRotation="90"/>
    </xf>
    <xf numFmtId="0" fontId="4" fillId="0" borderId="54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textRotation="90"/>
    </xf>
    <xf numFmtId="0" fontId="1" fillId="2" borderId="57" xfId="0" applyFont="1" applyFill="1" applyBorder="1" applyAlignment="1">
      <alignment horizontal="center" textRotation="90"/>
    </xf>
    <xf numFmtId="0" fontId="1" fillId="2" borderId="58" xfId="0" applyFont="1" applyFill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4" fillId="0" borderId="56" xfId="0" applyFont="1" applyBorder="1" applyAlignment="1">
      <alignment horizontal="center" textRotation="9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4" fontId="5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I43"/>
  <sheetViews>
    <sheetView tabSelected="1" topLeftCell="D1" workbookViewId="0">
      <selection activeCell="S20" sqref="S20"/>
    </sheetView>
  </sheetViews>
  <sheetFormatPr defaultColWidth="9.109375" defaultRowHeight="13.2" x14ac:dyDescent="0.25"/>
  <cols>
    <col min="1" max="1" width="4.33203125" style="1" customWidth="1"/>
    <col min="2" max="2" width="3.88671875" style="1" customWidth="1"/>
    <col min="3" max="3" width="42.33203125" style="1" customWidth="1"/>
    <col min="4" max="4" width="7" style="1" customWidth="1"/>
    <col min="5" max="5" width="6.6640625" style="2" customWidth="1"/>
    <col min="6" max="6" width="6.44140625" style="2" hidden="1" customWidth="1"/>
    <col min="7" max="8" width="6.109375" style="2" customWidth="1"/>
    <col min="9" max="9" width="6.88671875" style="2" customWidth="1"/>
    <col min="10" max="10" width="7.44140625" style="2" customWidth="1"/>
    <col min="11" max="11" width="5.6640625" style="2" customWidth="1"/>
    <col min="12" max="13" width="6.44140625" style="2" customWidth="1"/>
    <col min="14" max="15" width="6.33203125" style="2" customWidth="1"/>
    <col min="16" max="16" width="6.44140625" style="2" customWidth="1"/>
    <col min="17" max="18" width="6.6640625" style="2" customWidth="1"/>
    <col min="19" max="19" width="5.88671875" style="2" hidden="1" customWidth="1"/>
    <col min="20" max="20" width="6.88671875" style="2" customWidth="1"/>
    <col min="21" max="21" width="6.109375" style="2" hidden="1" customWidth="1"/>
    <col min="22" max="22" width="6.44140625" style="2" customWidth="1"/>
    <col min="23" max="24" width="7.109375" style="2" customWidth="1"/>
    <col min="25" max="25" width="6.33203125" style="2" customWidth="1"/>
    <col min="26" max="26" width="6.5546875" style="2" customWidth="1"/>
    <col min="27" max="27" width="6.5546875" style="2" hidden="1" customWidth="1"/>
    <col min="28" max="28" width="5.88671875" style="2" customWidth="1"/>
    <col min="29" max="29" width="6.6640625" style="2" hidden="1" customWidth="1"/>
    <col min="30" max="30" width="6.6640625" style="2" customWidth="1"/>
    <col min="31" max="32" width="6.6640625" style="2" hidden="1" customWidth="1"/>
    <col min="33" max="33" width="6.109375" style="2" hidden="1" customWidth="1"/>
    <col min="34" max="34" width="6.5546875" style="2" customWidth="1"/>
    <col min="35" max="37" width="6.5546875" style="1" customWidth="1"/>
    <col min="38" max="16384" width="9.109375" style="1"/>
  </cols>
  <sheetData>
    <row r="1" spans="1:35" x14ac:dyDescent="0.25">
      <c r="A1" s="140">
        <v>44</v>
      </c>
    </row>
    <row r="2" spans="1:35" ht="15.6" x14ac:dyDescent="0.3">
      <c r="C2" s="139">
        <v>45632</v>
      </c>
    </row>
    <row r="4" spans="1:35" ht="3" customHeight="1" thickBot="1" x14ac:dyDescent="0.3"/>
    <row r="5" spans="1:35" ht="13.5" customHeight="1" thickBot="1" x14ac:dyDescent="0.3">
      <c r="A5" s="138" t="s">
        <v>46</v>
      </c>
      <c r="B5" s="137"/>
      <c r="C5" s="136"/>
      <c r="D5" s="135" t="s">
        <v>45</v>
      </c>
      <c r="E5" s="134" t="s">
        <v>44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5" ht="75" customHeight="1" x14ac:dyDescent="0.25">
      <c r="A6" s="133"/>
      <c r="B6" s="132"/>
      <c r="C6" s="131"/>
      <c r="D6" s="130"/>
      <c r="E6" s="129" t="s">
        <v>43</v>
      </c>
      <c r="F6" s="129" t="s">
        <v>42</v>
      </c>
      <c r="G6" s="129" t="s">
        <v>41</v>
      </c>
      <c r="H6" s="129" t="s">
        <v>40</v>
      </c>
      <c r="I6" s="129" t="s">
        <v>39</v>
      </c>
      <c r="J6" s="129" t="s">
        <v>38</v>
      </c>
      <c r="K6" s="129" t="s">
        <v>37</v>
      </c>
      <c r="L6" s="129" t="s">
        <v>36</v>
      </c>
      <c r="M6" s="129" t="s">
        <v>29</v>
      </c>
      <c r="N6" s="129" t="s">
        <v>35</v>
      </c>
      <c r="O6" s="129" t="s">
        <v>34</v>
      </c>
      <c r="P6" s="129" t="s">
        <v>34</v>
      </c>
      <c r="Q6" s="129" t="s">
        <v>33</v>
      </c>
      <c r="R6" s="129" t="s">
        <v>32</v>
      </c>
      <c r="S6" s="129" t="s">
        <v>31</v>
      </c>
      <c r="T6" s="129" t="s">
        <v>30</v>
      </c>
      <c r="U6" s="129" t="s">
        <v>29</v>
      </c>
      <c r="V6" s="129" t="s">
        <v>28</v>
      </c>
      <c r="W6" s="129" t="s">
        <v>27</v>
      </c>
      <c r="X6" s="129" t="s">
        <v>26</v>
      </c>
      <c r="Y6" s="129" t="s">
        <v>25</v>
      </c>
      <c r="Z6" s="129" t="s">
        <v>25</v>
      </c>
      <c r="AA6" s="129" t="s">
        <v>24</v>
      </c>
      <c r="AB6" s="129" t="s">
        <v>24</v>
      </c>
      <c r="AC6" s="129" t="s">
        <v>23</v>
      </c>
      <c r="AD6" s="129" t="s">
        <v>22</v>
      </c>
      <c r="AE6" s="129" t="s">
        <v>21</v>
      </c>
      <c r="AF6" s="128"/>
      <c r="AG6" s="127" t="s">
        <v>20</v>
      </c>
    </row>
    <row r="7" spans="1:35" ht="26.25" customHeight="1" thickBot="1" x14ac:dyDescent="0.3">
      <c r="A7" s="126"/>
      <c r="B7" s="125"/>
      <c r="C7" s="124"/>
      <c r="D7" s="123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1"/>
      <c r="AG7" s="120"/>
    </row>
    <row r="8" spans="1:35" ht="15" customHeight="1" thickBot="1" x14ac:dyDescent="0.3">
      <c r="A8" s="119" t="s">
        <v>19</v>
      </c>
      <c r="B8" s="118">
        <v>1</v>
      </c>
      <c r="C8" s="117">
        <v>2</v>
      </c>
      <c r="D8" s="116">
        <v>3</v>
      </c>
      <c r="E8" s="115">
        <v>4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3"/>
    </row>
    <row r="9" spans="1:35" ht="24" hidden="1" customHeight="1" x14ac:dyDescent="0.25">
      <c r="A9" s="48"/>
      <c r="B9" s="112" t="s">
        <v>18</v>
      </c>
      <c r="C9" s="61"/>
      <c r="D9" s="45"/>
      <c r="E9" s="4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93"/>
      <c r="AD9" s="93"/>
      <c r="AE9" s="93"/>
      <c r="AF9" s="93"/>
      <c r="AG9" s="92"/>
    </row>
    <row r="10" spans="1:35" ht="23.25" hidden="1" customHeight="1" x14ac:dyDescent="0.25">
      <c r="A10" s="48"/>
      <c r="B10" s="78"/>
      <c r="C10" s="60"/>
      <c r="D10" s="57"/>
      <c r="E10" s="65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81"/>
      <c r="AD10" s="81"/>
      <c r="AE10" s="81"/>
      <c r="AF10" s="81"/>
      <c r="AG10" s="80"/>
    </row>
    <row r="11" spans="1:35" ht="23.25" hidden="1" customHeight="1" x14ac:dyDescent="0.25">
      <c r="A11" s="48"/>
      <c r="B11" s="78"/>
      <c r="C11" s="60"/>
      <c r="D11" s="57"/>
      <c r="E11" s="65"/>
      <c r="F11" s="63"/>
      <c r="G11" s="63"/>
      <c r="H11" s="63"/>
      <c r="I11" s="63"/>
      <c r="J11" s="63"/>
      <c r="K11" s="63"/>
      <c r="L11" s="6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10"/>
      <c r="AD11" s="110"/>
      <c r="AE11" s="110"/>
      <c r="AF11" s="110"/>
      <c r="AG11" s="109"/>
    </row>
    <row r="12" spans="1:35" ht="23.25" hidden="1" customHeight="1" x14ac:dyDescent="0.25">
      <c r="A12" s="48"/>
      <c r="B12" s="78"/>
      <c r="C12" s="111"/>
      <c r="D12" s="57"/>
      <c r="E12" s="65"/>
      <c r="F12" s="63"/>
      <c r="G12" s="63"/>
      <c r="H12" s="63"/>
      <c r="I12" s="63"/>
      <c r="J12" s="63"/>
      <c r="K12" s="63"/>
      <c r="L12" s="6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10"/>
      <c r="AD12" s="110"/>
      <c r="AE12" s="110"/>
      <c r="AF12" s="110"/>
      <c r="AG12" s="109"/>
    </row>
    <row r="13" spans="1:35" s="98" customFormat="1" ht="24.75" hidden="1" customHeight="1" x14ac:dyDescent="0.25">
      <c r="A13" s="48"/>
      <c r="B13" s="108"/>
      <c r="C13" s="107"/>
      <c r="D13" s="106"/>
      <c r="E13" s="105"/>
      <c r="F13" s="104"/>
      <c r="G13" s="104"/>
      <c r="H13" s="104"/>
      <c r="I13" s="104"/>
      <c r="J13" s="104"/>
      <c r="K13" s="104"/>
      <c r="L13" s="104"/>
      <c r="M13" s="104"/>
      <c r="N13" s="103"/>
      <c r="O13" s="103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1"/>
      <c r="AD13" s="101"/>
      <c r="AE13" s="101"/>
      <c r="AF13" s="101"/>
      <c r="AG13" s="100"/>
      <c r="AH13" s="99"/>
    </row>
    <row r="14" spans="1:35" ht="26.25" customHeight="1" x14ac:dyDescent="0.25">
      <c r="A14" s="78"/>
      <c r="B14" s="97" t="s">
        <v>17</v>
      </c>
      <c r="C14" s="96" t="s">
        <v>16</v>
      </c>
      <c r="D14" s="95">
        <v>60</v>
      </c>
      <c r="E14" s="44"/>
      <c r="F14" s="43"/>
      <c r="G14" s="43">
        <v>0.25</v>
      </c>
      <c r="H14" s="43"/>
      <c r="I14" s="43"/>
      <c r="J14" s="43"/>
      <c r="K14" s="43"/>
      <c r="L14" s="43"/>
      <c r="M14" s="43">
        <v>42</v>
      </c>
      <c r="N14" s="30"/>
      <c r="O14" s="30">
        <v>18</v>
      </c>
      <c r="P14" s="43"/>
      <c r="Q14" s="43">
        <v>3</v>
      </c>
      <c r="R14" s="43"/>
      <c r="S14" s="43"/>
      <c r="T14" s="43"/>
      <c r="U14" s="30"/>
      <c r="V14" s="43"/>
      <c r="W14" s="43"/>
      <c r="X14" s="43"/>
      <c r="Y14" s="43"/>
      <c r="Z14" s="43"/>
      <c r="AA14" s="43"/>
      <c r="AB14" s="30"/>
      <c r="AC14" s="43"/>
      <c r="AD14" s="92"/>
      <c r="AE14" s="94"/>
      <c r="AF14" s="93"/>
      <c r="AG14" s="92"/>
      <c r="AI14" s="79">
        <f>(G14*G34+N14*N34+Q14*Q34+R14*R34+V14*V34+P14*P34)/1000</f>
        <v>0.31386000000000003</v>
      </c>
    </row>
    <row r="15" spans="1:35" ht="20.25" customHeight="1" x14ac:dyDescent="0.25">
      <c r="A15" s="78"/>
      <c r="B15" s="84"/>
      <c r="C15" s="91" t="s">
        <v>15</v>
      </c>
      <c r="D15" s="66">
        <v>250</v>
      </c>
      <c r="E15" s="65"/>
      <c r="F15" s="63"/>
      <c r="G15" s="63">
        <v>1</v>
      </c>
      <c r="H15" s="63"/>
      <c r="I15" s="63">
        <v>9.09</v>
      </c>
      <c r="J15" s="63"/>
      <c r="K15" s="63"/>
      <c r="L15" s="63"/>
      <c r="M15" s="63"/>
      <c r="N15" s="64">
        <v>17.05</v>
      </c>
      <c r="O15" s="64"/>
      <c r="P15" s="63"/>
      <c r="Q15" s="63">
        <v>1.84</v>
      </c>
      <c r="R15" s="63">
        <v>50</v>
      </c>
      <c r="S15" s="63"/>
      <c r="T15" s="63">
        <v>7</v>
      </c>
      <c r="U15" s="63"/>
      <c r="V15" s="63">
        <v>21</v>
      </c>
      <c r="W15" s="63">
        <v>4</v>
      </c>
      <c r="X15" s="63">
        <v>16.36</v>
      </c>
      <c r="Y15" s="63"/>
      <c r="Z15" s="63"/>
      <c r="AA15" s="63"/>
      <c r="AB15" s="63"/>
      <c r="AC15" s="63"/>
      <c r="AD15" s="80"/>
      <c r="AE15" s="82"/>
      <c r="AF15" s="81"/>
      <c r="AG15" s="80"/>
      <c r="AI15" s="79">
        <f>(G15*G34+J15*J34+P15*P34+T15*T34+V15*V34+W15*W34+X15*X34+Y15*Y34+N15*N34+R15*R34+I15*I34+O15*O34)/1000</f>
        <v>24.0975</v>
      </c>
    </row>
    <row r="16" spans="1:35" ht="14.25" customHeight="1" x14ac:dyDescent="0.25">
      <c r="A16" s="78"/>
      <c r="B16" s="84"/>
      <c r="C16" s="87" t="s">
        <v>14</v>
      </c>
      <c r="D16" s="86">
        <v>180</v>
      </c>
      <c r="E16" s="65"/>
      <c r="F16" s="63"/>
      <c r="G16" s="63">
        <v>1</v>
      </c>
      <c r="H16" s="63"/>
      <c r="I16" s="63"/>
      <c r="J16" s="63">
        <v>5</v>
      </c>
      <c r="K16" s="63"/>
      <c r="L16" s="63"/>
      <c r="M16" s="63"/>
      <c r="N16" s="64"/>
      <c r="O16" s="64"/>
      <c r="P16" s="63"/>
      <c r="Q16" s="63"/>
      <c r="R16" s="63"/>
      <c r="S16" s="63"/>
      <c r="T16" s="63"/>
      <c r="U16" s="63"/>
      <c r="V16" s="63"/>
      <c r="W16" s="63"/>
      <c r="X16" s="63"/>
      <c r="Y16" s="63">
        <v>65</v>
      </c>
      <c r="Z16" s="63"/>
      <c r="AA16" s="63"/>
      <c r="AB16" s="63"/>
      <c r="AC16" s="63"/>
      <c r="AD16" s="80"/>
      <c r="AE16" s="82"/>
      <c r="AF16" s="81"/>
      <c r="AG16" s="80"/>
      <c r="AI16" s="79">
        <f>(G16*G34+J16*J34+Z16*Z34)/1000</f>
        <v>5.33</v>
      </c>
    </row>
    <row r="17" spans="1:35" ht="14.25" customHeight="1" x14ac:dyDescent="0.25">
      <c r="A17" s="78"/>
      <c r="B17" s="84"/>
      <c r="C17" s="87" t="s">
        <v>13</v>
      </c>
      <c r="D17" s="86">
        <v>100</v>
      </c>
      <c r="E17" s="65"/>
      <c r="F17" s="63"/>
      <c r="G17" s="63">
        <v>1</v>
      </c>
      <c r="H17" s="63"/>
      <c r="I17" s="63"/>
      <c r="J17" s="63">
        <v>2.2000000000000002</v>
      </c>
      <c r="K17" s="63"/>
      <c r="L17" s="63">
        <v>29</v>
      </c>
      <c r="M17" s="63"/>
      <c r="N17" s="64"/>
      <c r="O17" s="64"/>
      <c r="P17" s="63"/>
      <c r="Q17" s="63">
        <v>4</v>
      </c>
      <c r="R17" s="63"/>
      <c r="S17" s="63"/>
      <c r="T17" s="63">
        <v>80</v>
      </c>
      <c r="U17" s="63"/>
      <c r="V17" s="63"/>
      <c r="W17" s="63"/>
      <c r="X17" s="63"/>
      <c r="Y17" s="63"/>
      <c r="Z17" s="63"/>
      <c r="AA17" s="63"/>
      <c r="AB17" s="63"/>
      <c r="AC17" s="63"/>
      <c r="AD17" s="80"/>
      <c r="AE17" s="82"/>
      <c r="AF17" s="81"/>
      <c r="AG17" s="80"/>
      <c r="AI17" s="79">
        <f>(E17*E34+G17*G34+T17*T34+L17*L34+Q17*Q34)/1000</f>
        <v>50.758480000000006</v>
      </c>
    </row>
    <row r="18" spans="1:35" ht="15" customHeight="1" x14ac:dyDescent="0.25">
      <c r="A18" s="78"/>
      <c r="B18" s="84"/>
      <c r="C18" s="87" t="s">
        <v>12</v>
      </c>
      <c r="D18" s="86">
        <v>200</v>
      </c>
      <c r="E18" s="65"/>
      <c r="F18" s="63"/>
      <c r="G18" s="63"/>
      <c r="H18" s="63">
        <v>8</v>
      </c>
      <c r="I18" s="63"/>
      <c r="J18" s="63"/>
      <c r="K18" s="63"/>
      <c r="L18" s="63"/>
      <c r="M18" s="63"/>
      <c r="N18" s="64"/>
      <c r="O18" s="64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>
        <v>4.54</v>
      </c>
      <c r="AC18" s="64"/>
      <c r="AD18" s="90">
        <v>19.77</v>
      </c>
      <c r="AE18" s="89"/>
      <c r="AF18" s="88"/>
      <c r="AG18" s="80"/>
      <c r="AI18" s="79">
        <f>(H18*I34+AB18*AB34+AD18*AD34)/1000</f>
        <v>7.032</v>
      </c>
    </row>
    <row r="19" spans="1:35" ht="12.75" customHeight="1" x14ac:dyDescent="0.25">
      <c r="A19" s="78"/>
      <c r="B19" s="84"/>
      <c r="C19" s="87" t="s">
        <v>11</v>
      </c>
      <c r="D19" s="86">
        <v>37</v>
      </c>
      <c r="E19" s="65"/>
      <c r="F19" s="63"/>
      <c r="G19" s="63"/>
      <c r="H19" s="63"/>
      <c r="I19" s="63"/>
      <c r="J19" s="63"/>
      <c r="K19" s="63">
        <v>37.5</v>
      </c>
      <c r="L19" s="63"/>
      <c r="M19" s="63"/>
      <c r="N19" s="64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80"/>
      <c r="AE19" s="82"/>
      <c r="AF19" s="81"/>
      <c r="AG19" s="80"/>
      <c r="AI19" s="79">
        <f>K19*K34/1000</f>
        <v>2.7374999999999998</v>
      </c>
    </row>
    <row r="20" spans="1:35" ht="18.75" customHeight="1" x14ac:dyDescent="0.25">
      <c r="A20" s="78"/>
      <c r="B20" s="84"/>
      <c r="C20" s="85" t="s">
        <v>10</v>
      </c>
      <c r="D20" s="66">
        <v>27</v>
      </c>
      <c r="E20" s="65"/>
      <c r="F20" s="63"/>
      <c r="G20" s="63"/>
      <c r="H20" s="63"/>
      <c r="I20" s="63"/>
      <c r="J20" s="63"/>
      <c r="K20" s="63"/>
      <c r="L20" s="63">
        <v>27.82</v>
      </c>
      <c r="M20" s="63"/>
      <c r="N20" s="64"/>
      <c r="O20" s="64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80"/>
      <c r="AE20" s="82"/>
      <c r="AF20" s="81"/>
      <c r="AG20" s="80"/>
      <c r="AI20" s="79">
        <f>L20*L34/1000</f>
        <v>2.2256</v>
      </c>
    </row>
    <row r="21" spans="1:35" ht="18" customHeight="1" thickBot="1" x14ac:dyDescent="0.3">
      <c r="A21" s="78"/>
      <c r="B21" s="84"/>
      <c r="C21" s="83"/>
      <c r="D21" s="39"/>
      <c r="E21" s="38"/>
      <c r="F21" s="36"/>
      <c r="G21" s="36"/>
      <c r="H21" s="36"/>
      <c r="I21" s="36"/>
      <c r="J21" s="36"/>
      <c r="K21" s="36"/>
      <c r="L21" s="36"/>
      <c r="M21" s="36"/>
      <c r="N21" s="37"/>
      <c r="O21" s="37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70"/>
      <c r="AE21" s="82"/>
      <c r="AF21" s="81"/>
      <c r="AG21" s="80"/>
      <c r="AI21" s="79">
        <f>R21*R34/1000</f>
        <v>0</v>
      </c>
    </row>
    <row r="22" spans="1:35" ht="13.5" hidden="1" customHeight="1" thickBot="1" x14ac:dyDescent="0.3">
      <c r="A22" s="78"/>
      <c r="B22" s="77"/>
      <c r="C22" s="76"/>
      <c r="D22" s="75"/>
      <c r="E22" s="51"/>
      <c r="F22" s="49"/>
      <c r="G22" s="49"/>
      <c r="H22" s="49"/>
      <c r="I22" s="49"/>
      <c r="J22" s="49"/>
      <c r="K22" s="49"/>
      <c r="L22" s="49"/>
      <c r="M22" s="49"/>
      <c r="N22" s="50"/>
      <c r="O22" s="5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74"/>
      <c r="AD22" s="73"/>
      <c r="AE22" s="72"/>
      <c r="AF22" s="71"/>
      <c r="AG22" s="70"/>
    </row>
    <row r="23" spans="1:35" ht="15.75" hidden="1" customHeight="1" x14ac:dyDescent="0.25">
      <c r="A23" s="48"/>
      <c r="B23" s="47" t="s">
        <v>9</v>
      </c>
      <c r="C23" s="69"/>
      <c r="D23" s="68"/>
      <c r="E23" s="56"/>
      <c r="F23" s="54"/>
      <c r="G23" s="54"/>
      <c r="H23" s="54"/>
      <c r="I23" s="54"/>
      <c r="J23" s="54"/>
      <c r="K23" s="54"/>
      <c r="L23" s="54"/>
      <c r="M23" s="54"/>
      <c r="N23" s="55"/>
      <c r="O23" s="5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pans="1:35" ht="13.5" hidden="1" customHeight="1" x14ac:dyDescent="0.25">
      <c r="A24" s="48"/>
      <c r="B24" s="67"/>
      <c r="C24" s="58"/>
      <c r="D24" s="66"/>
      <c r="E24" s="65"/>
      <c r="F24" s="63"/>
      <c r="G24" s="63"/>
      <c r="H24" s="63"/>
      <c r="I24" s="63"/>
      <c r="J24" s="63"/>
      <c r="K24" s="63"/>
      <c r="L24" s="63"/>
      <c r="M24" s="63"/>
      <c r="N24" s="64"/>
      <c r="O24" s="64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5" ht="17.25" hidden="1" customHeight="1" thickBot="1" x14ac:dyDescent="0.3">
      <c r="A25" s="48"/>
      <c r="B25" s="41"/>
      <c r="C25" s="40"/>
      <c r="D25" s="39"/>
      <c r="E25" s="38"/>
      <c r="F25" s="36"/>
      <c r="G25" s="36"/>
      <c r="H25" s="36"/>
      <c r="I25" s="36"/>
      <c r="J25" s="36"/>
      <c r="K25" s="36"/>
      <c r="L25" s="36"/>
      <c r="M25" s="36"/>
      <c r="N25" s="37"/>
      <c r="O25" s="37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5" ht="25.5" hidden="1" customHeight="1" x14ac:dyDescent="0.25">
      <c r="A26" s="48"/>
      <c r="B26" s="62" t="s">
        <v>8</v>
      </c>
      <c r="C26" s="61"/>
      <c r="D26" s="45"/>
      <c r="E26" s="44"/>
      <c r="F26" s="43"/>
      <c r="G26" s="43"/>
      <c r="H26" s="43"/>
      <c r="I26" s="43"/>
      <c r="J26" s="43"/>
      <c r="K26" s="43"/>
      <c r="L26" s="43"/>
      <c r="M26" s="43"/>
      <c r="N26" s="30"/>
      <c r="O26" s="30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5" ht="13.8" hidden="1" thickBot="1" x14ac:dyDescent="0.3">
      <c r="A27" s="48"/>
      <c r="B27" s="59"/>
      <c r="C27" s="60"/>
      <c r="D27" s="57"/>
      <c r="E27" s="56"/>
      <c r="F27" s="54"/>
      <c r="G27" s="54"/>
      <c r="H27" s="54"/>
      <c r="I27" s="54"/>
      <c r="J27" s="54"/>
      <c r="K27" s="54"/>
      <c r="L27" s="54"/>
      <c r="M27" s="54"/>
      <c r="N27" s="55"/>
      <c r="O27" s="5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1:35" ht="13.8" hidden="1" thickBot="1" x14ac:dyDescent="0.3">
      <c r="A28" s="48"/>
      <c r="B28" s="59"/>
      <c r="C28" s="58"/>
      <c r="D28" s="57"/>
      <c r="E28" s="56"/>
      <c r="F28" s="54"/>
      <c r="G28" s="54"/>
      <c r="H28" s="54"/>
      <c r="I28" s="54"/>
      <c r="J28" s="54"/>
      <c r="K28" s="54"/>
      <c r="L28" s="54"/>
      <c r="M28" s="54"/>
      <c r="N28" s="55"/>
      <c r="O28" s="5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1:35" ht="13.8" hidden="1" thickBot="1" x14ac:dyDescent="0.3">
      <c r="A29" s="48"/>
      <c r="B29" s="53"/>
      <c r="C29" s="40"/>
      <c r="D29" s="52"/>
      <c r="E29" s="51"/>
      <c r="F29" s="49"/>
      <c r="G29" s="49"/>
      <c r="H29" s="49"/>
      <c r="I29" s="49"/>
      <c r="J29" s="49"/>
      <c r="K29" s="49"/>
      <c r="L29" s="49"/>
      <c r="M29" s="49"/>
      <c r="N29" s="50"/>
      <c r="O29" s="50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5" ht="27" hidden="1" customHeight="1" x14ac:dyDescent="0.25">
      <c r="A30" s="48"/>
      <c r="B30" s="47" t="s">
        <v>7</v>
      </c>
      <c r="C30" s="46"/>
      <c r="D30" s="45"/>
      <c r="E30" s="44"/>
      <c r="F30" s="43"/>
      <c r="G30" s="43"/>
      <c r="H30" s="43"/>
      <c r="I30" s="43"/>
      <c r="J30" s="43"/>
      <c r="K30" s="43"/>
      <c r="L30" s="43"/>
      <c r="M30" s="43"/>
      <c r="N30" s="30"/>
      <c r="O30" s="30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5" ht="28.5" hidden="1" customHeight="1" thickBot="1" x14ac:dyDescent="0.3">
      <c r="A31" s="42"/>
      <c r="B31" s="41"/>
      <c r="C31" s="40"/>
      <c r="D31" s="39"/>
      <c r="E31" s="38"/>
      <c r="F31" s="36"/>
      <c r="G31" s="36"/>
      <c r="H31" s="36"/>
      <c r="I31" s="36"/>
      <c r="J31" s="36"/>
      <c r="K31" s="36"/>
      <c r="L31" s="36"/>
      <c r="M31" s="36"/>
      <c r="N31" s="37"/>
      <c r="O31" s="37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5" ht="27.75" customHeight="1" x14ac:dyDescent="0.25">
      <c r="A32" s="35" t="s">
        <v>6</v>
      </c>
      <c r="B32" s="34"/>
      <c r="C32" s="33"/>
      <c r="D32" s="32"/>
      <c r="E32" s="31">
        <f>SUM(E9:E31)</f>
        <v>0</v>
      </c>
      <c r="F32" s="29">
        <f>SUM(F9:F31)</f>
        <v>0</v>
      </c>
      <c r="G32" s="29">
        <f>SUM(G9:G31)</f>
        <v>3.25</v>
      </c>
      <c r="H32" s="29">
        <f>SUM(H9:H31)</f>
        <v>8</v>
      </c>
      <c r="I32" s="29">
        <f>SUM(I9:I31)</f>
        <v>9.09</v>
      </c>
      <c r="J32" s="29">
        <f>SUM(J9:J31)</f>
        <v>7.2</v>
      </c>
      <c r="K32" s="29">
        <f>SUM(K9:K31)</f>
        <v>37.5</v>
      </c>
      <c r="L32" s="29">
        <f>SUM(L9:L31)</f>
        <v>56.82</v>
      </c>
      <c r="M32" s="29">
        <f>SUM(M9:M31)</f>
        <v>42</v>
      </c>
      <c r="N32" s="30">
        <f>SUM(N9:N31)</f>
        <v>17.05</v>
      </c>
      <c r="O32" s="30">
        <f>SUM(O9:O31)</f>
        <v>18</v>
      </c>
      <c r="P32" s="29">
        <f>SUM(P9:P31)</f>
        <v>0</v>
      </c>
      <c r="Q32" s="29">
        <f>SUM(Q9:Q31)</f>
        <v>8.84</v>
      </c>
      <c r="R32" s="29">
        <f>SUM(R9:R31)</f>
        <v>50</v>
      </c>
      <c r="S32" s="29">
        <f>SUM(S9:S31)</f>
        <v>0</v>
      </c>
      <c r="T32" s="29">
        <f>SUM(T9:T31)</f>
        <v>87</v>
      </c>
      <c r="U32" s="30">
        <f>SUM(U9:U31)</f>
        <v>0</v>
      </c>
      <c r="V32" s="29">
        <f>SUM(V9:V31)</f>
        <v>21</v>
      </c>
      <c r="W32" s="29">
        <f>SUM(W9:W31)</f>
        <v>4</v>
      </c>
      <c r="X32" s="29">
        <f>SUM(X9:X31)</f>
        <v>16.36</v>
      </c>
      <c r="Y32" s="29">
        <f>SUM(Y9:Y31)</f>
        <v>65</v>
      </c>
      <c r="Z32" s="29">
        <f>SUM(Z9:Z31)</f>
        <v>0</v>
      </c>
      <c r="AA32" s="29">
        <f>SUM(AA9:AA31)</f>
        <v>0</v>
      </c>
      <c r="AB32" s="30">
        <f>SUM(AB9:AB31)</f>
        <v>4.54</v>
      </c>
      <c r="AC32" s="30">
        <f>SUM(AC9:AC31)</f>
        <v>0</v>
      </c>
      <c r="AD32" s="30">
        <f>SUM(AD9:AD31)</f>
        <v>19.77</v>
      </c>
      <c r="AE32" s="30">
        <f>SUM(AE9:AE31)</f>
        <v>0</v>
      </c>
      <c r="AF32" s="30"/>
      <c r="AG32" s="29">
        <f>SUM(AG9:AG31)</f>
        <v>0</v>
      </c>
    </row>
    <row r="33" spans="1:33" ht="29.25" customHeight="1" x14ac:dyDescent="0.25">
      <c r="A33" s="28" t="s">
        <v>5</v>
      </c>
      <c r="B33" s="27"/>
      <c r="C33" s="26"/>
      <c r="D33" s="21"/>
      <c r="E33" s="25">
        <f>ROUND(E32/1000*A1,3)</f>
        <v>0</v>
      </c>
      <c r="F33" s="25">
        <f>ROUND(F32/40*A1,3)</f>
        <v>0</v>
      </c>
      <c r="G33" s="25">
        <f>ROUND(G32/1000*A1,3)</f>
        <v>0.14299999999999999</v>
      </c>
      <c r="H33" s="25">
        <f>H32*A1/1000</f>
        <v>0.35199999999999998</v>
      </c>
      <c r="I33" s="25">
        <f>ROUND(I32/1000*A1,3)</f>
        <v>0.4</v>
      </c>
      <c r="J33" s="25">
        <f>ROUND(J32/1000*A1,3)</f>
        <v>0.317</v>
      </c>
      <c r="K33" s="25">
        <f>K32/1000*A1</f>
        <v>1.65</v>
      </c>
      <c r="L33" s="25">
        <f>ROUND(L32/1000*A1,3)</f>
        <v>2.5</v>
      </c>
      <c r="M33" s="25">
        <f>M32*A1/1000</f>
        <v>1.8480000000000001</v>
      </c>
      <c r="N33" s="25">
        <f>ROUND(N32/1000*A1,3)</f>
        <v>0.75</v>
      </c>
      <c r="O33" s="25">
        <f>O32*A1/1000</f>
        <v>0.79200000000000004</v>
      </c>
      <c r="P33" s="25">
        <f>ROUND(P32/1000*A1,3)</f>
        <v>0</v>
      </c>
      <c r="Q33" s="25">
        <f>ROUND(Q32/1000*A1,3)</f>
        <v>0.38900000000000001</v>
      </c>
      <c r="R33" s="25">
        <f>ROUND(R32/1000*A1,3)</f>
        <v>2.2000000000000002</v>
      </c>
      <c r="S33" s="25">
        <f>ROUND(S32/1000*A1,3)</f>
        <v>0</v>
      </c>
      <c r="T33" s="25">
        <f>ROUND(T32/1000*A1,3)</f>
        <v>3.8279999999999998</v>
      </c>
      <c r="U33" s="25">
        <f>ROUND(U32/1000*A1,3)</f>
        <v>0</v>
      </c>
      <c r="V33" s="25">
        <f>ROUND(V32/1000*A1,3)</f>
        <v>0.92400000000000004</v>
      </c>
      <c r="W33" s="25">
        <f>ROUND(W32/1000*A1,3)</f>
        <v>0.17599999999999999</v>
      </c>
      <c r="X33" s="25">
        <f>ROUND(X32/1000*A1,3)</f>
        <v>0.72</v>
      </c>
      <c r="Y33" s="25">
        <f>ROUND(Y32/1000*A1,3)</f>
        <v>2.86</v>
      </c>
      <c r="Z33" s="25">
        <f>ROUND(Z32/1000*A1,3)</f>
        <v>0</v>
      </c>
      <c r="AA33" s="25">
        <f>AA32*A1/1000</f>
        <v>0</v>
      </c>
      <c r="AB33" s="25">
        <f>ROUND(AB32/1000*A1,3)</f>
        <v>0.2</v>
      </c>
      <c r="AC33" s="25">
        <f>AC32/1000*A1</f>
        <v>0</v>
      </c>
      <c r="AD33" s="25">
        <f>AD32/1000*A1</f>
        <v>0.86987999999999999</v>
      </c>
      <c r="AE33" s="25">
        <f>AE32*A1/1000</f>
        <v>0</v>
      </c>
      <c r="AF33" s="25"/>
      <c r="AG33" s="25">
        <f>ROUND(AG32/1000*A1,3)</f>
        <v>0</v>
      </c>
    </row>
    <row r="34" spans="1:33" x14ac:dyDescent="0.25">
      <c r="A34" s="24" t="s">
        <v>4</v>
      </c>
      <c r="B34" s="23"/>
      <c r="C34" s="22"/>
      <c r="D34" s="21"/>
      <c r="E34" s="20">
        <v>200</v>
      </c>
      <c r="F34" s="20">
        <v>7</v>
      </c>
      <c r="G34" s="20">
        <v>30</v>
      </c>
      <c r="H34" s="20">
        <v>88</v>
      </c>
      <c r="I34" s="20">
        <v>315</v>
      </c>
      <c r="J34" s="20">
        <v>1060</v>
      </c>
      <c r="K34" s="20">
        <v>73</v>
      </c>
      <c r="L34" s="20">
        <v>80</v>
      </c>
      <c r="M34" s="20">
        <v>40</v>
      </c>
      <c r="N34" s="20">
        <v>575</v>
      </c>
      <c r="O34" s="20">
        <v>45</v>
      </c>
      <c r="P34" s="20">
        <v>68</v>
      </c>
      <c r="Q34" s="20">
        <v>102.12</v>
      </c>
      <c r="R34" s="20">
        <v>45</v>
      </c>
      <c r="S34" s="20">
        <v>350</v>
      </c>
      <c r="T34" s="20">
        <v>600</v>
      </c>
      <c r="U34" s="20">
        <v>28</v>
      </c>
      <c r="V34" s="20">
        <v>42</v>
      </c>
      <c r="W34" s="20">
        <v>240</v>
      </c>
      <c r="X34" s="20">
        <v>190</v>
      </c>
      <c r="Y34" s="20">
        <v>50</v>
      </c>
      <c r="Z34" s="20">
        <v>43.92</v>
      </c>
      <c r="AA34" s="20">
        <v>325</v>
      </c>
      <c r="AB34" s="20">
        <v>210</v>
      </c>
      <c r="AC34" s="20">
        <v>580</v>
      </c>
      <c r="AD34" s="20">
        <v>180</v>
      </c>
      <c r="AE34" s="20">
        <v>97</v>
      </c>
      <c r="AF34" s="20"/>
      <c r="AG34" s="20">
        <v>182</v>
      </c>
    </row>
    <row r="35" spans="1:33" ht="12.75" customHeight="1" thickBot="1" x14ac:dyDescent="0.3">
      <c r="A35" s="19" t="s">
        <v>3</v>
      </c>
      <c r="B35" s="19"/>
      <c r="C35" s="19"/>
      <c r="D35" s="18"/>
      <c r="E35" s="17">
        <f>E34*E33</f>
        <v>0</v>
      </c>
      <c r="F35" s="17">
        <f>F34*F33</f>
        <v>0</v>
      </c>
      <c r="G35" s="17">
        <f>G34*G33</f>
        <v>4.29</v>
      </c>
      <c r="H35" s="17">
        <f>H34*H33</f>
        <v>30.975999999999999</v>
      </c>
      <c r="I35" s="17">
        <f>I34*I33</f>
        <v>126</v>
      </c>
      <c r="J35" s="17">
        <f>J34*J33</f>
        <v>336.02</v>
      </c>
      <c r="K35" s="17">
        <f>K34*K33</f>
        <v>120.44999999999999</v>
      </c>
      <c r="L35" s="17">
        <f>L34*L33</f>
        <v>200</v>
      </c>
      <c r="M35" s="17">
        <f>M34*M33</f>
        <v>73.92</v>
      </c>
      <c r="N35" s="17">
        <f>N34*N33</f>
        <v>431.25</v>
      </c>
      <c r="O35" s="17">
        <f>O34*O33</f>
        <v>35.64</v>
      </c>
      <c r="P35" s="17">
        <f>P34*P33</f>
        <v>0</v>
      </c>
      <c r="Q35" s="17">
        <f>Q34*Q33</f>
        <v>39.724680000000006</v>
      </c>
      <c r="R35" s="17">
        <f>R34*R33</f>
        <v>99.000000000000014</v>
      </c>
      <c r="S35" s="17">
        <f>S34*S33</f>
        <v>0</v>
      </c>
      <c r="T35" s="17">
        <f>T34*T33</f>
        <v>2296.7999999999997</v>
      </c>
      <c r="U35" s="17">
        <f>U34*U33</f>
        <v>0</v>
      </c>
      <c r="V35" s="17">
        <f>V34*V33</f>
        <v>38.808</v>
      </c>
      <c r="W35" s="17">
        <f>W34*W33</f>
        <v>42.239999999999995</v>
      </c>
      <c r="X35" s="17">
        <f>X34*X33</f>
        <v>136.79999999999998</v>
      </c>
      <c r="Y35" s="17">
        <f>Y34*Y33</f>
        <v>143</v>
      </c>
      <c r="Z35" s="17">
        <f>Z34*Z33</f>
        <v>0</v>
      </c>
      <c r="AA35" s="17">
        <f>AA34*AA33</f>
        <v>0</v>
      </c>
      <c r="AB35" s="17">
        <f>AB34*AB33</f>
        <v>42</v>
      </c>
      <c r="AC35" s="17">
        <f>AC34*AC33</f>
        <v>0</v>
      </c>
      <c r="AD35" s="17">
        <f>AD34*AD33</f>
        <v>156.57839999999999</v>
      </c>
      <c r="AE35" s="17">
        <f>AE34*AE33</f>
        <v>0</v>
      </c>
      <c r="AF35" s="17"/>
      <c r="AG35" s="17">
        <f>AG34*AG33</f>
        <v>0</v>
      </c>
    </row>
    <row r="36" spans="1:33" ht="13.8" thickBot="1" x14ac:dyDescent="0.3">
      <c r="B36" s="7"/>
      <c r="C36" s="7"/>
      <c r="D36" s="1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3.8" thickBot="1" x14ac:dyDescent="0.3">
      <c r="B37" s="15"/>
      <c r="C37" s="15"/>
      <c r="D37" s="15"/>
      <c r="E37" s="6"/>
      <c r="F37" s="6"/>
      <c r="G37" s="6"/>
      <c r="H37" s="6"/>
      <c r="I37" s="6"/>
      <c r="J37" s="6"/>
      <c r="K37" s="6"/>
      <c r="L37" s="5" t="s">
        <v>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4">
        <f>SUM(E35:AG35)</f>
        <v>4353.4970800000001</v>
      </c>
      <c r="Y37" s="13"/>
      <c r="Z37" s="12"/>
      <c r="AA37" s="3"/>
      <c r="AB37" s="6"/>
      <c r="AC37" s="6"/>
      <c r="AD37" s="6"/>
      <c r="AE37" s="6"/>
      <c r="AF37" s="6"/>
      <c r="AG37" s="6"/>
    </row>
    <row r="38" spans="1:33" ht="13.8" thickBot="1" x14ac:dyDescent="0.3">
      <c r="B38" s="15"/>
      <c r="C38" s="15"/>
      <c r="D38" s="15"/>
      <c r="E38" s="6"/>
      <c r="F38" s="6"/>
      <c r="G38" s="6"/>
      <c r="H38" s="6"/>
      <c r="I38" s="6"/>
      <c r="J38" s="6"/>
      <c r="K38" s="6"/>
      <c r="L38" s="5" t="s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4">
        <f>SUM(E35:AG35)</f>
        <v>4353.4970800000001</v>
      </c>
      <c r="Y38" s="13"/>
      <c r="Z38" s="12"/>
      <c r="AA38" s="3"/>
      <c r="AB38" s="6"/>
      <c r="AC38" s="6"/>
      <c r="AD38" s="6"/>
      <c r="AE38" s="6"/>
      <c r="AF38" s="6"/>
      <c r="AG38" s="6"/>
    </row>
    <row r="39" spans="1:33" ht="13.8" thickBot="1" x14ac:dyDescent="0.3">
      <c r="B39" s="15"/>
      <c r="C39" s="15"/>
      <c r="D39" s="15"/>
      <c r="E39" s="6"/>
      <c r="F39" s="6"/>
      <c r="G39" s="6"/>
      <c r="H39" s="6"/>
      <c r="I39" s="6"/>
      <c r="J39" s="6"/>
      <c r="K39" s="6"/>
      <c r="L39" s="5" t="s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4">
        <f>X38/A1</f>
        <v>98.943115454545463</v>
      </c>
      <c r="Y39" s="13"/>
      <c r="Z39" s="12"/>
      <c r="AA39" s="3"/>
      <c r="AB39" s="6"/>
      <c r="AC39" s="6"/>
      <c r="AD39" s="6"/>
      <c r="AE39" s="6"/>
      <c r="AF39" s="6"/>
      <c r="AG39" s="6"/>
    </row>
    <row r="40" spans="1:33" x14ac:dyDescent="0.25">
      <c r="B40" s="8"/>
      <c r="C40" s="7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5">
      <c r="B41" s="8"/>
      <c r="C41" s="7"/>
      <c r="D41" s="7"/>
      <c r="E41" s="10"/>
      <c r="F41" s="10"/>
      <c r="G41" s="10"/>
      <c r="H41" s="10"/>
      <c r="I41" s="10"/>
      <c r="J41" s="10"/>
      <c r="K41" s="10"/>
      <c r="L41" s="10"/>
      <c r="M41" s="9"/>
      <c r="N41" s="9"/>
      <c r="O41" s="9"/>
      <c r="P41" s="11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9"/>
      <c r="AD41" s="9"/>
      <c r="AE41" s="9"/>
      <c r="AF41" s="9"/>
      <c r="AG41" s="9"/>
    </row>
    <row r="42" spans="1:33" x14ac:dyDescent="0.25">
      <c r="B42" s="8"/>
      <c r="C42" s="7"/>
      <c r="D42" s="7"/>
      <c r="E42" s="6"/>
      <c r="F42" s="6"/>
      <c r="G42" s="6"/>
      <c r="H42" s="6"/>
      <c r="I42" s="6"/>
      <c r="J42" s="6"/>
      <c r="K42" s="6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4"/>
      <c r="Y42" s="4"/>
      <c r="Z42" s="4"/>
      <c r="AA42" s="3"/>
      <c r="AB42" s="6"/>
      <c r="AC42" s="6"/>
      <c r="AD42" s="6"/>
      <c r="AE42" s="6"/>
      <c r="AF42" s="6"/>
      <c r="AG42" s="6"/>
    </row>
    <row r="43" spans="1:33" x14ac:dyDescent="0.25"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4"/>
      <c r="Y43" s="4"/>
      <c r="Z43" s="4"/>
      <c r="AA43" s="3"/>
    </row>
  </sheetData>
  <mergeCells count="54">
    <mergeCell ref="X42:Z42"/>
    <mergeCell ref="L43:W43"/>
    <mergeCell ref="X43:Z43"/>
    <mergeCell ref="L38:W38"/>
    <mergeCell ref="X38:Z38"/>
    <mergeCell ref="L39:W39"/>
    <mergeCell ref="X39:Z39"/>
    <mergeCell ref="E41:L41"/>
    <mergeCell ref="Q41:AB41"/>
    <mergeCell ref="A32:C32"/>
    <mergeCell ref="A33:C33"/>
    <mergeCell ref="A34:C34"/>
    <mergeCell ref="A35:C35"/>
    <mergeCell ref="L37:W37"/>
    <mergeCell ref="L42:W42"/>
    <mergeCell ref="B30:B31"/>
    <mergeCell ref="X6:X7"/>
    <mergeCell ref="Y6:Y7"/>
    <mergeCell ref="Z6:Z7"/>
    <mergeCell ref="AA6:AA7"/>
    <mergeCell ref="AB6:AB7"/>
    <mergeCell ref="X37:Z37"/>
    <mergeCell ref="AD6:AD7"/>
    <mergeCell ref="AE6:AE7"/>
    <mergeCell ref="AG6:AG7"/>
    <mergeCell ref="A8:A31"/>
    <mergeCell ref="E8:AG8"/>
    <mergeCell ref="B9:B13"/>
    <mergeCell ref="B14:B22"/>
    <mergeCell ref="B23:B25"/>
    <mergeCell ref="B26:B29"/>
    <mergeCell ref="AC6:AC7"/>
    <mergeCell ref="R6:R7"/>
    <mergeCell ref="S6:S7"/>
    <mergeCell ref="T6:T7"/>
    <mergeCell ref="U6:U7"/>
    <mergeCell ref="V6:V7"/>
    <mergeCell ref="W6:W7"/>
    <mergeCell ref="K6:K7"/>
    <mergeCell ref="L6:L7"/>
    <mergeCell ref="M6:M7"/>
    <mergeCell ref="N6:N7"/>
    <mergeCell ref="O6:O7"/>
    <mergeCell ref="P6:P7"/>
    <mergeCell ref="Q6:Q7"/>
    <mergeCell ref="A5:C7"/>
    <mergeCell ref="D5:D7"/>
    <mergeCell ref="E5:AG5"/>
    <mergeCell ref="E6:E7"/>
    <mergeCell ref="F6:F7"/>
    <mergeCell ref="G6:G7"/>
    <mergeCell ref="H6:H7"/>
    <mergeCell ref="I6:I7"/>
    <mergeCell ref="J6:J7"/>
  </mergeCells>
  <pageMargins left="0.75" right="0.75" top="1" bottom="1" header="0.5" footer="0.5"/>
  <pageSetup paperSize="9" scale="6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 (5) 1-4 кл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2024-12-10T17:00:59Z</dcterms:created>
  <dcterms:modified xsi:type="dcterms:W3CDTF">2024-12-10T17:01:13Z</dcterms:modified>
</cp:coreProperties>
</file>