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11.12.24 (8) 1-4 " sheetId="1" r:id="rId1"/>
  </sheets>
  <calcPr calcId="145621"/>
</workbook>
</file>

<file path=xl/calcChain.xml><?xml version="1.0" encoding="utf-8"?>
<calcChain xmlns="http://schemas.openxmlformats.org/spreadsheetml/2006/main">
  <c r="AD13" i="1" l="1"/>
  <c r="AD14" i="1"/>
  <c r="AD15" i="1"/>
  <c r="AD16" i="1"/>
  <c r="AD18" i="1"/>
  <c r="AD19" i="1"/>
  <c r="AD20" i="1"/>
  <c r="E31" i="1"/>
  <c r="F31" i="1"/>
  <c r="G31" i="1"/>
  <c r="H31" i="1"/>
  <c r="H32" i="1" s="1"/>
  <c r="H34" i="1" s="1"/>
  <c r="I31" i="1"/>
  <c r="J31" i="1"/>
  <c r="K31" i="1"/>
  <c r="L31" i="1"/>
  <c r="L32" i="1" s="1"/>
  <c r="L34" i="1" s="1"/>
  <c r="M31" i="1"/>
  <c r="N31" i="1"/>
  <c r="O31" i="1"/>
  <c r="P31" i="1"/>
  <c r="P32" i="1" s="1"/>
  <c r="P34" i="1" s="1"/>
  <c r="Q31" i="1"/>
  <c r="R31" i="1"/>
  <c r="S31" i="1"/>
  <c r="T31" i="1"/>
  <c r="T32" i="1" s="1"/>
  <c r="T34" i="1" s="1"/>
  <c r="U31" i="1"/>
  <c r="V31" i="1"/>
  <c r="W31" i="1"/>
  <c r="X31" i="1"/>
  <c r="X32" i="1" s="1"/>
  <c r="X34" i="1" s="1"/>
  <c r="Y31" i="1"/>
  <c r="Z31" i="1"/>
  <c r="AB31" i="1"/>
  <c r="E32" i="1"/>
  <c r="E34" i="1" s="1"/>
  <c r="F32" i="1"/>
  <c r="G32" i="1"/>
  <c r="I32" i="1"/>
  <c r="I34" i="1" s="1"/>
  <c r="J32" i="1"/>
  <c r="K32" i="1"/>
  <c r="K34" i="1" s="1"/>
  <c r="M32" i="1"/>
  <c r="M34" i="1" s="1"/>
  <c r="N32" i="1"/>
  <c r="O32" i="1"/>
  <c r="O34" i="1" s="1"/>
  <c r="Q32" i="1"/>
  <c r="Q34" i="1" s="1"/>
  <c r="R32" i="1"/>
  <c r="S32" i="1"/>
  <c r="S34" i="1" s="1"/>
  <c r="U32" i="1"/>
  <c r="U34" i="1" s="1"/>
  <c r="V32" i="1"/>
  <c r="W32" i="1"/>
  <c r="W34" i="1" s="1"/>
  <c r="Y32" i="1"/>
  <c r="Y34" i="1" s="1"/>
  <c r="Z32" i="1"/>
  <c r="AB32" i="1"/>
  <c r="AB34" i="1" s="1"/>
  <c r="F34" i="1"/>
  <c r="G34" i="1"/>
  <c r="J34" i="1"/>
  <c r="N34" i="1"/>
  <c r="R34" i="1"/>
  <c r="V34" i="1"/>
  <c r="Z34" i="1"/>
  <c r="T37" i="1" l="1"/>
  <c r="T38" i="1" s="1"/>
  <c r="T36" i="1"/>
</calcChain>
</file>

<file path=xl/sharedStrings.xml><?xml version="1.0" encoding="utf-8"?>
<sst xmlns="http://schemas.openxmlformats.org/spreadsheetml/2006/main" count="46" uniqueCount="46">
  <si>
    <t>Стоимость на одного довольствующегося, руб</t>
  </si>
  <si>
    <t>Стоимость на всех довольствующихся, без безвозмездных продуктов руб</t>
  </si>
  <si>
    <t>Стоимость на всех довольствующихся, руб</t>
  </si>
  <si>
    <t>Итого на сумму, руб</t>
  </si>
  <si>
    <t>Цена продуктов питания за единицу, руб.</t>
  </si>
  <si>
    <t>Итого к выдаче количество продуктов питания  на всех довольствующихся, килограмм</t>
  </si>
  <si>
    <t>Итого к выдаче количество продуктов питания  на 1 довольствующегося, грамм</t>
  </si>
  <si>
    <t>2-й ужин</t>
  </si>
  <si>
    <t>ужин</t>
  </si>
  <si>
    <t>полдник</t>
  </si>
  <si>
    <t>Хлеб пшеничный</t>
  </si>
  <si>
    <t>Хлеб ржаной</t>
  </si>
  <si>
    <t>Компот плодов или ягод сушеных</t>
  </si>
  <si>
    <t>Котлета из мяса говядины п/ф</t>
  </si>
  <si>
    <t>Капуста тушеная</t>
  </si>
  <si>
    <t>Салат сельдь с картофелем</t>
  </si>
  <si>
    <t>Свекольник</t>
  </si>
  <si>
    <t>обед</t>
  </si>
  <si>
    <t xml:space="preserve"> завтрак</t>
  </si>
  <si>
    <t>Количество продуктов, подлежащих закладке, грамм</t>
  </si>
  <si>
    <t>мандарины</t>
  </si>
  <si>
    <t>гречка</t>
  </si>
  <si>
    <t>сухофрукты</t>
  </si>
  <si>
    <t>капуста</t>
  </si>
  <si>
    <t>рис</t>
  </si>
  <si>
    <t>свекла</t>
  </si>
  <si>
    <t>картофель</t>
  </si>
  <si>
    <t>сельдь</t>
  </si>
  <si>
    <t>томатное паста</t>
  </si>
  <si>
    <t>лук</t>
  </si>
  <si>
    <t>мука</t>
  </si>
  <si>
    <t>мясо</t>
  </si>
  <si>
    <t>масло растительное</t>
  </si>
  <si>
    <t>морковь</t>
  </si>
  <si>
    <t>кофейный</t>
  </si>
  <si>
    <t>сыр</t>
  </si>
  <si>
    <t>хлеб пшеничный</t>
  </si>
  <si>
    <t>хлеб ржаной</t>
  </si>
  <si>
    <t>масло сливочное</t>
  </si>
  <si>
    <t>сахар</t>
  </si>
  <si>
    <t>соль</t>
  </si>
  <si>
    <t>пшено</t>
  </si>
  <si>
    <t>молоко</t>
  </si>
  <si>
    <t>Наименование продуктов питания</t>
  </si>
  <si>
    <t>ВЫХОД ПОРЦИИ, грамм</t>
  </si>
  <si>
    <t>Меню-требование на выдачу продуктов питания на __45__ довольствующихся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</si>
</sst>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/>
    <xf numFmtId="2" fontId="1" fillId="2" borderId="6" xfId="0" applyNumberFormat="1" applyFont="1" applyFill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2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3" fillId="2" borderId="9" xfId="0" applyNumberFormat="1" applyFont="1" applyFill="1" applyBorder="1"/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6" xfId="0" applyNumberFormat="1" applyFont="1" applyFill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2" fillId="0" borderId="23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vertical="center" textRotation="90"/>
    </xf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2" fillId="0" borderId="2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vertical="center" textRotation="90"/>
    </xf>
    <xf numFmtId="0" fontId="1" fillId="2" borderId="27" xfId="0" applyNumberFormat="1" applyFont="1" applyFill="1" applyBorder="1"/>
    <xf numFmtId="2" fontId="1" fillId="2" borderId="27" xfId="0" applyNumberFormat="1" applyFont="1" applyFill="1" applyBorder="1"/>
    <xf numFmtId="0" fontId="1" fillId="2" borderId="28" xfId="0" applyNumberFormat="1" applyFont="1" applyFill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textRotation="90"/>
    </xf>
    <xf numFmtId="0" fontId="1" fillId="2" borderId="24" xfId="0" applyNumberFormat="1" applyFont="1" applyFill="1" applyBorder="1"/>
    <xf numFmtId="2" fontId="1" fillId="2" borderId="24" xfId="0" applyNumberFormat="1" applyFont="1" applyFill="1" applyBorder="1"/>
    <xf numFmtId="0" fontId="1" fillId="2" borderId="29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2" fillId="0" borderId="30" xfId="0" applyFont="1" applyBorder="1" applyAlignment="1">
      <alignment horizontal="center" vertical="center" textRotation="90"/>
    </xf>
    <xf numFmtId="0" fontId="1" fillId="0" borderId="10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25" xfId="0" applyFont="1" applyBorder="1" applyAlignment="1">
      <alignment horizontal="center" vertical="center" textRotation="90"/>
    </xf>
    <xf numFmtId="0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 textRotation="90"/>
    </xf>
    <xf numFmtId="0" fontId="1" fillId="0" borderId="32" xfId="0" applyFont="1" applyBorder="1" applyAlignment="1">
      <alignment horizontal="center"/>
    </xf>
    <xf numFmtId="0" fontId="1" fillId="0" borderId="33" xfId="0" applyFont="1" applyBorder="1"/>
    <xf numFmtId="0" fontId="1" fillId="2" borderId="34" xfId="0" applyNumberFormat="1" applyFont="1" applyFill="1" applyBorder="1"/>
    <xf numFmtId="0" fontId="1" fillId="2" borderId="35" xfId="0" applyNumberFormat="1" applyFont="1" applyFill="1" applyBorder="1"/>
    <xf numFmtId="0" fontId="1" fillId="2" borderId="36" xfId="0" applyNumberFormat="1" applyFont="1" applyFill="1" applyBorder="1"/>
    <xf numFmtId="0" fontId="1" fillId="0" borderId="21" xfId="0" applyFont="1" applyBorder="1"/>
    <xf numFmtId="0" fontId="2" fillId="0" borderId="37" xfId="0" applyFont="1" applyBorder="1" applyAlignment="1">
      <alignment horizontal="center" vertical="center" textRotation="90"/>
    </xf>
    <xf numFmtId="0" fontId="2" fillId="0" borderId="38" xfId="0" applyFont="1" applyBorder="1" applyAlignment="1">
      <alignment horizontal="center" vertical="center" textRotation="90"/>
    </xf>
    <xf numFmtId="2" fontId="1" fillId="0" borderId="0" xfId="0" applyNumberFormat="1" applyFont="1"/>
    <xf numFmtId="0" fontId="1" fillId="2" borderId="39" xfId="0" applyNumberFormat="1" applyFont="1" applyFill="1" applyBorder="1"/>
    <xf numFmtId="0" fontId="1" fillId="2" borderId="13" xfId="0" applyNumberFormat="1" applyFont="1" applyFill="1" applyBorder="1"/>
    <xf numFmtId="0" fontId="1" fillId="2" borderId="12" xfId="0" applyNumberFormat="1" applyFont="1" applyFill="1" applyBorder="1"/>
    <xf numFmtId="0" fontId="1" fillId="0" borderId="31" xfId="0" applyFont="1" applyBorder="1"/>
    <xf numFmtId="0" fontId="2" fillId="0" borderId="40" xfId="0" applyFont="1" applyBorder="1" applyAlignment="1">
      <alignment horizontal="center" vertical="center" textRotation="90"/>
    </xf>
    <xf numFmtId="0" fontId="1" fillId="0" borderId="31" xfId="0" applyFont="1" applyFill="1" applyBorder="1" applyAlignment="1">
      <alignment horizontal="center"/>
    </xf>
    <xf numFmtId="0" fontId="1" fillId="0" borderId="31" xfId="0" applyFont="1" applyFill="1" applyBorder="1"/>
    <xf numFmtId="2" fontId="1" fillId="2" borderId="13" xfId="0" applyNumberFormat="1" applyFont="1" applyFill="1" applyBorder="1"/>
    <xf numFmtId="2" fontId="1" fillId="2" borderId="12" xfId="0" applyNumberFormat="1" applyFont="1" applyFill="1" applyBorder="1"/>
    <xf numFmtId="2" fontId="1" fillId="2" borderId="39" xfId="0" applyNumberFormat="1" applyFont="1" applyFill="1" applyBorder="1"/>
    <xf numFmtId="0" fontId="1" fillId="0" borderId="31" xfId="0" applyFont="1" applyBorder="1" applyAlignment="1">
      <alignment wrapText="1"/>
    </xf>
    <xf numFmtId="0" fontId="1" fillId="2" borderId="41" xfId="0" applyNumberFormat="1" applyFont="1" applyFill="1" applyBorder="1"/>
    <xf numFmtId="0" fontId="1" fillId="2" borderId="42" xfId="0" applyNumberFormat="1" applyFont="1" applyFill="1" applyBorder="1"/>
    <xf numFmtId="0" fontId="1" fillId="2" borderId="43" xfId="0" applyNumberFormat="1" applyFont="1" applyFill="1" applyBorder="1"/>
    <xf numFmtId="1" fontId="1" fillId="0" borderId="44" xfId="0" applyNumberFormat="1" applyFont="1" applyBorder="1" applyAlignment="1">
      <alignment horizontal="center"/>
    </xf>
    <xf numFmtId="0" fontId="1" fillId="0" borderId="44" xfId="0" applyFont="1" applyBorder="1" applyAlignment="1">
      <alignment wrapText="1"/>
    </xf>
    <xf numFmtId="0" fontId="2" fillId="0" borderId="45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6" xfId="0" applyNumberFormat="1" applyFont="1" applyFill="1" applyBorder="1" applyAlignment="1">
      <alignment vertical="center"/>
    </xf>
    <xf numFmtId="0" fontId="1" fillId="2" borderId="47" xfId="0" applyNumberFormat="1" applyFont="1" applyFill="1" applyBorder="1" applyAlignment="1">
      <alignment vertical="center"/>
    </xf>
    <xf numFmtId="0" fontId="1" fillId="2" borderId="48" xfId="0" applyNumberFormat="1" applyFont="1" applyFill="1" applyBorder="1" applyAlignment="1">
      <alignment vertical="center"/>
    </xf>
    <xf numFmtId="2" fontId="1" fillId="2" borderId="48" xfId="0" applyNumberFormat="1" applyFont="1" applyFill="1" applyBorder="1" applyAlignment="1">
      <alignment vertical="center"/>
    </xf>
    <xf numFmtId="0" fontId="1" fillId="2" borderId="48" xfId="0" applyNumberFormat="1" applyFont="1" applyFill="1" applyBorder="1"/>
    <xf numFmtId="0" fontId="1" fillId="2" borderId="49" xfId="0" applyNumberFormat="1" applyFont="1" applyFill="1" applyBorder="1"/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wrapText="1"/>
    </xf>
    <xf numFmtId="0" fontId="2" fillId="0" borderId="52" xfId="0" applyFont="1" applyBorder="1" applyAlignment="1">
      <alignment horizontal="center" vertical="center" textRotation="90"/>
    </xf>
    <xf numFmtId="0" fontId="1" fillId="2" borderId="46" xfId="0" applyNumberFormat="1" applyFont="1" applyFill="1" applyBorder="1"/>
    <xf numFmtId="0" fontId="1" fillId="2" borderId="47" xfId="0" applyNumberFormat="1" applyFont="1" applyFill="1" applyBorder="1"/>
    <xf numFmtId="0" fontId="2" fillId="0" borderId="47" xfId="0" applyFont="1" applyBorder="1" applyAlignment="1">
      <alignment horizontal="center" vertical="center" textRotation="90"/>
    </xf>
    <xf numFmtId="0" fontId="2" fillId="2" borderId="5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textRotation="90"/>
    </xf>
    <xf numFmtId="0" fontId="1" fillId="2" borderId="55" xfId="0" applyFont="1" applyFill="1" applyBorder="1" applyAlignment="1">
      <alignment horizontal="center" textRotation="90"/>
    </xf>
    <xf numFmtId="0" fontId="1" fillId="2" borderId="52" xfId="0" applyFont="1" applyFill="1" applyBorder="1" applyAlignment="1">
      <alignment horizontal="center" textRotation="90"/>
    </xf>
    <xf numFmtId="0" fontId="1" fillId="2" borderId="27" xfId="0" applyFont="1" applyFill="1" applyBorder="1" applyAlignment="1">
      <alignment horizontal="center" textRotation="90"/>
    </xf>
    <xf numFmtId="0" fontId="1" fillId="2" borderId="28" xfId="0" applyFont="1" applyFill="1" applyBorder="1" applyAlignment="1">
      <alignment horizontal="center" textRotation="90"/>
    </xf>
    <xf numFmtId="0" fontId="4" fillId="0" borderId="56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textRotation="90"/>
    </xf>
    <xf numFmtId="0" fontId="1" fillId="2" borderId="59" xfId="0" applyFont="1" applyFill="1" applyBorder="1" applyAlignment="1">
      <alignment horizontal="center" textRotation="90"/>
    </xf>
    <xf numFmtId="0" fontId="1" fillId="2" borderId="60" xfId="0" applyFont="1" applyFill="1" applyBorder="1" applyAlignment="1">
      <alignment horizontal="center" textRotation="90"/>
    </xf>
    <xf numFmtId="0" fontId="1" fillId="2" borderId="61" xfId="0" applyFont="1" applyFill="1" applyBorder="1" applyAlignment="1">
      <alignment horizontal="center" textRotation="90"/>
    </xf>
    <xf numFmtId="0" fontId="4" fillId="0" borderId="62" xfId="0" applyFont="1" applyBorder="1" applyAlignment="1">
      <alignment horizontal="center" textRotation="90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4" fillId="0" borderId="58" xfId="0" applyFont="1" applyBorder="1" applyAlignment="1">
      <alignment horizontal="center" textRotation="90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4" fontId="5" fillId="0" borderId="0" xfId="0" applyNumberFormat="1" applyFont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D42"/>
  <sheetViews>
    <sheetView tabSelected="1" topLeftCell="A4" workbookViewId="0">
      <selection activeCell="O34" sqref="O34"/>
    </sheetView>
  </sheetViews>
  <sheetFormatPr defaultColWidth="9.109375" defaultRowHeight="13.2" x14ac:dyDescent="0.25"/>
  <cols>
    <col min="1" max="1" width="4.33203125" style="1" customWidth="1"/>
    <col min="2" max="2" width="3.88671875" style="1" customWidth="1"/>
    <col min="3" max="3" width="42.33203125" style="1" customWidth="1"/>
    <col min="4" max="4" width="7" style="1" customWidth="1"/>
    <col min="5" max="5" width="6.6640625" style="2" customWidth="1"/>
    <col min="6" max="6" width="6.44140625" style="2" hidden="1" customWidth="1"/>
    <col min="7" max="7" width="6.109375" style="2" customWidth="1"/>
    <col min="8" max="8" width="6.88671875" style="2" customWidth="1"/>
    <col min="9" max="9" width="7.44140625" style="2" hidden="1" customWidth="1"/>
    <col min="10" max="10" width="5.6640625" style="2" customWidth="1"/>
    <col min="11" max="11" width="6.44140625" style="2" customWidth="1"/>
    <col min="12" max="12" width="6.33203125" style="2" hidden="1" customWidth="1"/>
    <col min="13" max="13" width="6.44140625" style="2" hidden="1" customWidth="1"/>
    <col min="14" max="15" width="6.6640625" style="2" customWidth="1"/>
    <col min="16" max="16" width="7.5546875" style="2" customWidth="1"/>
    <col min="17" max="17" width="6.109375" style="2" customWidth="1"/>
    <col min="18" max="18" width="6.44140625" style="2" customWidth="1"/>
    <col min="19" max="20" width="7.109375" style="2" customWidth="1"/>
    <col min="21" max="21" width="6.33203125" style="2" customWidth="1"/>
    <col min="22" max="22" width="6.5546875" style="2" customWidth="1"/>
    <col min="23" max="23" width="6.6640625" style="2" hidden="1" customWidth="1"/>
    <col min="24" max="25" width="6.6640625" style="2" customWidth="1"/>
    <col min="26" max="27" width="6.6640625" style="2" hidden="1" customWidth="1"/>
    <col min="28" max="28" width="6.109375" style="2" hidden="1" customWidth="1"/>
    <col min="29" max="29" width="6.5546875" style="2" customWidth="1"/>
    <col min="30" max="32" width="6.5546875" style="1" customWidth="1"/>
    <col min="33" max="16384" width="9.109375" style="1"/>
  </cols>
  <sheetData>
    <row r="1" spans="1:30" x14ac:dyDescent="0.25">
      <c r="A1" s="136">
        <v>45</v>
      </c>
    </row>
    <row r="2" spans="1:30" ht="15.6" x14ac:dyDescent="0.3">
      <c r="C2" s="135">
        <v>45637</v>
      </c>
    </row>
    <row r="4" spans="1:30" ht="3" customHeight="1" thickBot="1" x14ac:dyDescent="0.3"/>
    <row r="5" spans="1:30" ht="13.5" customHeight="1" thickBot="1" x14ac:dyDescent="0.3">
      <c r="A5" s="134" t="s">
        <v>45</v>
      </c>
      <c r="B5" s="133"/>
      <c r="C5" s="132"/>
      <c r="D5" s="131" t="s">
        <v>44</v>
      </c>
      <c r="E5" s="130" t="s">
        <v>43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30" ht="75" customHeight="1" x14ac:dyDescent="0.25">
      <c r="A6" s="129"/>
      <c r="B6" s="128"/>
      <c r="C6" s="127"/>
      <c r="D6" s="126"/>
      <c r="E6" s="125" t="s">
        <v>42</v>
      </c>
      <c r="F6" s="124" t="s">
        <v>41</v>
      </c>
      <c r="G6" s="124" t="s">
        <v>40</v>
      </c>
      <c r="H6" s="124" t="s">
        <v>39</v>
      </c>
      <c r="I6" s="124" t="s">
        <v>38</v>
      </c>
      <c r="J6" s="124" t="s">
        <v>37</v>
      </c>
      <c r="K6" s="124" t="s">
        <v>36</v>
      </c>
      <c r="L6" s="124" t="s">
        <v>35</v>
      </c>
      <c r="M6" s="124" t="s">
        <v>34</v>
      </c>
      <c r="N6" s="124" t="s">
        <v>33</v>
      </c>
      <c r="O6" s="124" t="s">
        <v>32</v>
      </c>
      <c r="P6" s="124" t="s">
        <v>31</v>
      </c>
      <c r="Q6" s="124" t="s">
        <v>30</v>
      </c>
      <c r="R6" s="124" t="s">
        <v>29</v>
      </c>
      <c r="S6" s="124" t="s">
        <v>28</v>
      </c>
      <c r="T6" s="124" t="s">
        <v>27</v>
      </c>
      <c r="U6" s="124" t="s">
        <v>26</v>
      </c>
      <c r="V6" s="124" t="s">
        <v>25</v>
      </c>
      <c r="W6" s="124" t="s">
        <v>24</v>
      </c>
      <c r="X6" s="124" t="s">
        <v>23</v>
      </c>
      <c r="Y6" s="124" t="s">
        <v>22</v>
      </c>
      <c r="Z6" s="124" t="s">
        <v>21</v>
      </c>
      <c r="AA6" s="123"/>
      <c r="AB6" s="122" t="s">
        <v>20</v>
      </c>
    </row>
    <row r="7" spans="1:30" ht="26.25" customHeight="1" thickBot="1" x14ac:dyDescent="0.3">
      <c r="A7" s="121"/>
      <c r="B7" s="120"/>
      <c r="C7" s="119"/>
      <c r="D7" s="118"/>
      <c r="E7" s="117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5"/>
      <c r="AB7" s="114"/>
    </row>
    <row r="8" spans="1:30" ht="15" customHeight="1" thickBot="1" x14ac:dyDescent="0.3">
      <c r="A8" s="113" t="s">
        <v>19</v>
      </c>
      <c r="B8" s="112">
        <v>1</v>
      </c>
      <c r="C8" s="111">
        <v>2</v>
      </c>
      <c r="D8" s="110">
        <v>3</v>
      </c>
      <c r="E8" s="109">
        <v>4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7"/>
    </row>
    <row r="9" spans="1:30" ht="24" hidden="1" customHeight="1" x14ac:dyDescent="0.25">
      <c r="A9" s="47"/>
      <c r="B9" s="106" t="s">
        <v>18</v>
      </c>
      <c r="C9" s="91"/>
      <c r="D9" s="44"/>
      <c r="E9" s="30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62"/>
      <c r="Y9" s="88"/>
      <c r="Z9" s="88"/>
      <c r="AA9" s="88"/>
      <c r="AB9" s="87"/>
    </row>
    <row r="10" spans="1:30" ht="23.25" hidden="1" customHeight="1" x14ac:dyDescent="0.25">
      <c r="A10" s="47"/>
      <c r="B10" s="74"/>
      <c r="C10" s="86"/>
      <c r="D10" s="56"/>
      <c r="E10" s="64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77"/>
      <c r="Z10" s="77"/>
      <c r="AA10" s="77"/>
      <c r="AB10" s="76"/>
    </row>
    <row r="11" spans="1:30" ht="23.25" hidden="1" customHeight="1" x14ac:dyDescent="0.25">
      <c r="A11" s="47"/>
      <c r="B11" s="74"/>
      <c r="C11" s="86"/>
      <c r="D11" s="56"/>
      <c r="E11" s="64"/>
      <c r="F11" s="62"/>
      <c r="G11" s="62"/>
      <c r="H11" s="62"/>
      <c r="I11" s="62"/>
      <c r="J11" s="62"/>
      <c r="K11" s="62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62"/>
      <c r="Y11" s="105"/>
      <c r="Z11" s="105"/>
      <c r="AA11" s="105"/>
      <c r="AB11" s="104"/>
    </row>
    <row r="12" spans="1:30" s="93" customFormat="1" ht="24.75" hidden="1" customHeight="1" x14ac:dyDescent="0.25">
      <c r="A12" s="47"/>
      <c r="B12" s="103"/>
      <c r="C12" s="102"/>
      <c r="D12" s="101"/>
      <c r="E12" s="100"/>
      <c r="F12" s="99"/>
      <c r="G12" s="99"/>
      <c r="H12" s="99"/>
      <c r="I12" s="99"/>
      <c r="J12" s="99"/>
      <c r="K12" s="99"/>
      <c r="L12" s="98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6"/>
      <c r="Z12" s="96"/>
      <c r="AA12" s="96"/>
      <c r="AB12" s="95"/>
      <c r="AC12" s="94"/>
    </row>
    <row r="13" spans="1:30" ht="26.25" customHeight="1" x14ac:dyDescent="0.25">
      <c r="A13" s="74"/>
      <c r="B13" s="92" t="s">
        <v>17</v>
      </c>
      <c r="C13" s="91" t="s">
        <v>16</v>
      </c>
      <c r="D13" s="90">
        <v>250</v>
      </c>
      <c r="E13" s="43"/>
      <c r="F13" s="42"/>
      <c r="G13" s="42">
        <v>1</v>
      </c>
      <c r="H13" s="42"/>
      <c r="I13" s="42"/>
      <c r="J13" s="42"/>
      <c r="K13" s="42"/>
      <c r="L13" s="29"/>
      <c r="M13" s="42"/>
      <c r="N13" s="42">
        <v>16</v>
      </c>
      <c r="O13" s="42">
        <v>2.5</v>
      </c>
      <c r="P13" s="42">
        <v>14</v>
      </c>
      <c r="Q13" s="29"/>
      <c r="R13" s="42">
        <v>12</v>
      </c>
      <c r="S13" s="29">
        <v>7.5</v>
      </c>
      <c r="T13" s="42"/>
      <c r="U13" s="42">
        <v>27</v>
      </c>
      <c r="V13" s="42">
        <v>50</v>
      </c>
      <c r="W13" s="29"/>
      <c r="X13" s="42"/>
      <c r="Y13" s="87"/>
      <c r="Z13" s="89"/>
      <c r="AA13" s="88"/>
      <c r="AB13" s="87"/>
      <c r="AD13" s="75">
        <f>(G13*G33+N13*N33+O13*O33+P13*P33+R13*R33+S13*S33+U13*U33+V13*V33)/1000</f>
        <v>14.9815</v>
      </c>
    </row>
    <row r="14" spans="1:30" ht="20.25" customHeight="1" x14ac:dyDescent="0.25">
      <c r="A14" s="74"/>
      <c r="B14" s="80"/>
      <c r="C14" s="86" t="s">
        <v>15</v>
      </c>
      <c r="D14" s="65">
        <v>60</v>
      </c>
      <c r="E14" s="64"/>
      <c r="F14" s="62"/>
      <c r="G14" s="62"/>
      <c r="H14" s="62"/>
      <c r="I14" s="62"/>
      <c r="J14" s="62"/>
      <c r="K14" s="62"/>
      <c r="L14" s="63"/>
      <c r="M14" s="62"/>
      <c r="N14" s="62"/>
      <c r="O14" s="62">
        <v>5</v>
      </c>
      <c r="P14" s="62"/>
      <c r="Q14" s="62"/>
      <c r="R14" s="62"/>
      <c r="S14" s="63"/>
      <c r="T14" s="62">
        <v>22.22</v>
      </c>
      <c r="U14" s="62">
        <v>57</v>
      </c>
      <c r="V14" s="62"/>
      <c r="W14" s="62"/>
      <c r="X14" s="62"/>
      <c r="Y14" s="76"/>
      <c r="Z14" s="78"/>
      <c r="AA14" s="77"/>
      <c r="AB14" s="76"/>
      <c r="AD14" s="75">
        <f>(G14*G33+N14*N33+O14*O33+R14*R33+U14*U33+V14*V33+T14*T33)/1000</f>
        <v>8.7449999999999992</v>
      </c>
    </row>
    <row r="15" spans="1:30" ht="14.25" customHeight="1" x14ac:dyDescent="0.25">
      <c r="A15" s="74"/>
      <c r="B15" s="80"/>
      <c r="C15" s="82" t="s">
        <v>14</v>
      </c>
      <c r="D15" s="81">
        <v>150</v>
      </c>
      <c r="E15" s="64"/>
      <c r="F15" s="62"/>
      <c r="G15" s="62">
        <v>1</v>
      </c>
      <c r="H15" s="62"/>
      <c r="I15" s="62"/>
      <c r="J15" s="62"/>
      <c r="K15" s="62"/>
      <c r="L15" s="63"/>
      <c r="M15" s="62"/>
      <c r="N15" s="62">
        <v>12</v>
      </c>
      <c r="O15" s="62">
        <v>10</v>
      </c>
      <c r="P15" s="62"/>
      <c r="Q15" s="62">
        <v>2</v>
      </c>
      <c r="R15" s="62">
        <v>17</v>
      </c>
      <c r="S15" s="63">
        <v>14</v>
      </c>
      <c r="T15" s="62"/>
      <c r="U15" s="62"/>
      <c r="V15" s="62"/>
      <c r="W15" s="62"/>
      <c r="X15" s="62">
        <v>250</v>
      </c>
      <c r="Y15" s="76"/>
      <c r="Z15" s="78"/>
      <c r="AA15" s="77"/>
      <c r="AB15" s="76"/>
      <c r="AD15" s="75">
        <f>(G15*G33+O15*O33+R15*R33+U15*U33+N15*N33+Q15*Q33+S15*S33+X15*X33)/1000</f>
        <v>15.981999999999999</v>
      </c>
    </row>
    <row r="16" spans="1:30" ht="14.25" customHeight="1" x14ac:dyDescent="0.25">
      <c r="A16" s="74"/>
      <c r="B16" s="80"/>
      <c r="C16" s="82" t="s">
        <v>13</v>
      </c>
      <c r="D16" s="81">
        <v>100</v>
      </c>
      <c r="E16" s="64"/>
      <c r="F16" s="62"/>
      <c r="G16" s="62">
        <v>1</v>
      </c>
      <c r="H16" s="62"/>
      <c r="I16" s="62"/>
      <c r="J16" s="62"/>
      <c r="K16" s="62">
        <v>18</v>
      </c>
      <c r="L16" s="63"/>
      <c r="M16" s="62"/>
      <c r="N16" s="62"/>
      <c r="O16" s="62">
        <v>4</v>
      </c>
      <c r="P16" s="62">
        <v>80</v>
      </c>
      <c r="Q16" s="62"/>
      <c r="R16" s="62"/>
      <c r="S16" s="63"/>
      <c r="T16" s="62"/>
      <c r="U16" s="62"/>
      <c r="V16" s="62"/>
      <c r="W16" s="62"/>
      <c r="X16" s="62"/>
      <c r="Y16" s="76"/>
      <c r="Z16" s="78"/>
      <c r="AA16" s="77"/>
      <c r="AB16" s="76"/>
      <c r="AD16" s="75">
        <f>(E16*E33+G16*G33+O16*O33+K16*K33+P16*P33)/1000</f>
        <v>49.97</v>
      </c>
    </row>
    <row r="17" spans="1:30" hidden="1" x14ac:dyDescent="0.25">
      <c r="A17" s="74"/>
      <c r="B17" s="80"/>
      <c r="C17" s="82"/>
      <c r="D17" s="81"/>
      <c r="E17" s="64"/>
      <c r="F17" s="62"/>
      <c r="G17" s="62"/>
      <c r="H17" s="62"/>
      <c r="I17" s="62"/>
      <c r="J17" s="62"/>
      <c r="K17" s="62"/>
      <c r="L17" s="63"/>
      <c r="M17" s="62"/>
      <c r="N17" s="62"/>
      <c r="O17" s="62"/>
      <c r="P17" s="62"/>
      <c r="Q17" s="62"/>
      <c r="R17" s="62"/>
      <c r="S17" s="63"/>
      <c r="T17" s="62"/>
      <c r="U17" s="62"/>
      <c r="V17" s="62"/>
      <c r="W17" s="63"/>
      <c r="X17" s="63"/>
      <c r="Y17" s="85"/>
      <c r="Z17" s="84"/>
      <c r="AA17" s="83"/>
      <c r="AB17" s="76"/>
      <c r="AD17" s="75"/>
    </row>
    <row r="18" spans="1:30" ht="12.75" customHeight="1" x14ac:dyDescent="0.25">
      <c r="A18" s="74"/>
      <c r="B18" s="80"/>
      <c r="C18" s="82" t="s">
        <v>12</v>
      </c>
      <c r="D18" s="81">
        <v>200</v>
      </c>
      <c r="E18" s="64"/>
      <c r="F18" s="62"/>
      <c r="G18" s="62"/>
      <c r="H18" s="62">
        <v>10</v>
      </c>
      <c r="I18" s="62"/>
      <c r="J18" s="62"/>
      <c r="K18" s="62"/>
      <c r="L18" s="63"/>
      <c r="M18" s="62"/>
      <c r="N18" s="62"/>
      <c r="O18" s="62"/>
      <c r="P18" s="62"/>
      <c r="Q18" s="62"/>
      <c r="R18" s="62"/>
      <c r="S18" s="63"/>
      <c r="T18" s="62"/>
      <c r="U18" s="62"/>
      <c r="V18" s="62"/>
      <c r="W18" s="62"/>
      <c r="X18" s="62"/>
      <c r="Y18" s="76">
        <v>10</v>
      </c>
      <c r="Z18" s="78"/>
      <c r="AA18" s="77"/>
      <c r="AB18" s="76"/>
      <c r="AD18" s="75">
        <f>(H18*H33+Y18*Y33)/1000</f>
        <v>2</v>
      </c>
    </row>
    <row r="19" spans="1:30" ht="14.25" customHeight="1" x14ac:dyDescent="0.25">
      <c r="A19" s="74"/>
      <c r="B19" s="80"/>
      <c r="C19" s="82" t="s">
        <v>11</v>
      </c>
      <c r="D19" s="81">
        <v>36</v>
      </c>
      <c r="E19" s="64"/>
      <c r="F19" s="62"/>
      <c r="G19" s="62"/>
      <c r="H19" s="62"/>
      <c r="I19" s="62"/>
      <c r="J19" s="62">
        <v>36.67</v>
      </c>
      <c r="K19" s="62"/>
      <c r="L19" s="63"/>
      <c r="M19" s="62"/>
      <c r="N19" s="62"/>
      <c r="O19" s="62"/>
      <c r="P19" s="62"/>
      <c r="Q19" s="62"/>
      <c r="R19" s="62"/>
      <c r="S19" s="63"/>
      <c r="T19" s="62"/>
      <c r="U19" s="62"/>
      <c r="V19" s="62"/>
      <c r="W19" s="62"/>
      <c r="X19" s="62"/>
      <c r="Y19" s="76"/>
      <c r="Z19" s="78"/>
      <c r="AA19" s="77"/>
      <c r="AB19" s="76"/>
      <c r="AD19" s="75">
        <f>J19*J33/1000</f>
        <v>2.6769100000000003</v>
      </c>
    </row>
    <row r="20" spans="1:30" ht="13.5" customHeight="1" x14ac:dyDescent="0.25">
      <c r="A20" s="74"/>
      <c r="B20" s="80"/>
      <c r="C20" s="79" t="s">
        <v>10</v>
      </c>
      <c r="D20" s="65">
        <v>37</v>
      </c>
      <c r="E20" s="64"/>
      <c r="F20" s="62"/>
      <c r="G20" s="62"/>
      <c r="H20" s="62"/>
      <c r="I20" s="62"/>
      <c r="J20" s="62"/>
      <c r="K20" s="62">
        <v>37.56</v>
      </c>
      <c r="L20" s="63"/>
      <c r="M20" s="62"/>
      <c r="N20" s="62"/>
      <c r="O20" s="62"/>
      <c r="P20" s="62"/>
      <c r="Q20" s="62"/>
      <c r="R20" s="62"/>
      <c r="S20" s="63"/>
      <c r="T20" s="62"/>
      <c r="U20" s="62"/>
      <c r="V20" s="62"/>
      <c r="W20" s="62"/>
      <c r="X20" s="62"/>
      <c r="Y20" s="76"/>
      <c r="Z20" s="78"/>
      <c r="AA20" s="77"/>
      <c r="AB20" s="76"/>
      <c r="AD20" s="75">
        <f>K20*K33/1000</f>
        <v>3.0048000000000004</v>
      </c>
    </row>
    <row r="21" spans="1:30" ht="13.5" customHeight="1" thickBot="1" x14ac:dyDescent="0.3">
      <c r="A21" s="74"/>
      <c r="B21" s="73"/>
      <c r="C21" s="72"/>
      <c r="D21" s="38"/>
      <c r="E21" s="37"/>
      <c r="F21" s="35"/>
      <c r="G21" s="35"/>
      <c r="H21" s="35"/>
      <c r="I21" s="35"/>
      <c r="J21" s="35"/>
      <c r="K21" s="35"/>
      <c r="L21" s="36"/>
      <c r="M21" s="35"/>
      <c r="N21" s="35"/>
      <c r="O21" s="35"/>
      <c r="P21" s="35"/>
      <c r="Q21" s="35"/>
      <c r="R21" s="35"/>
      <c r="S21" s="36"/>
      <c r="T21" s="35"/>
      <c r="U21" s="35"/>
      <c r="V21" s="35"/>
      <c r="W21" s="35"/>
      <c r="X21" s="35"/>
      <c r="Y21" s="69"/>
      <c r="Z21" s="71"/>
      <c r="AA21" s="70"/>
      <c r="AB21" s="69"/>
    </row>
    <row r="22" spans="1:30" ht="15.75" hidden="1" customHeight="1" x14ac:dyDescent="0.25">
      <c r="A22" s="47"/>
      <c r="B22" s="46" t="s">
        <v>9</v>
      </c>
      <c r="C22" s="68"/>
      <c r="D22" s="67"/>
      <c r="E22" s="55"/>
      <c r="F22" s="53"/>
      <c r="G22" s="53"/>
      <c r="H22" s="53"/>
      <c r="I22" s="53"/>
      <c r="J22" s="53"/>
      <c r="K22" s="53"/>
      <c r="L22" s="54"/>
      <c r="M22" s="53"/>
      <c r="N22" s="53"/>
      <c r="O22" s="53"/>
      <c r="P22" s="53"/>
      <c r="Q22" s="53"/>
      <c r="R22" s="53"/>
      <c r="S22" s="54"/>
      <c r="T22" s="53"/>
      <c r="U22" s="53"/>
      <c r="V22" s="53"/>
      <c r="W22" s="53"/>
      <c r="X22" s="53"/>
      <c r="Y22" s="53"/>
      <c r="Z22" s="53"/>
      <c r="AA22" s="53"/>
      <c r="AB22" s="53"/>
    </row>
    <row r="23" spans="1:30" ht="13.5" hidden="1" customHeight="1" x14ac:dyDescent="0.25">
      <c r="A23" s="47"/>
      <c r="B23" s="66"/>
      <c r="C23" s="57"/>
      <c r="D23" s="65"/>
      <c r="E23" s="64"/>
      <c r="F23" s="62"/>
      <c r="G23" s="62"/>
      <c r="H23" s="62"/>
      <c r="I23" s="62"/>
      <c r="J23" s="62"/>
      <c r="K23" s="62"/>
      <c r="L23" s="63"/>
      <c r="M23" s="62"/>
      <c r="N23" s="62"/>
      <c r="O23" s="62"/>
      <c r="P23" s="62"/>
      <c r="Q23" s="62"/>
      <c r="R23" s="62"/>
      <c r="S23" s="63"/>
      <c r="T23" s="62"/>
      <c r="U23" s="62"/>
      <c r="V23" s="62"/>
      <c r="W23" s="62"/>
      <c r="X23" s="62"/>
      <c r="Y23" s="62"/>
      <c r="Z23" s="62"/>
      <c r="AA23" s="62"/>
      <c r="AB23" s="62"/>
    </row>
    <row r="24" spans="1:30" ht="17.25" hidden="1" customHeight="1" x14ac:dyDescent="0.25">
      <c r="A24" s="47"/>
      <c r="B24" s="40"/>
      <c r="C24" s="39"/>
      <c r="D24" s="38"/>
      <c r="E24" s="37"/>
      <c r="F24" s="35"/>
      <c r="G24" s="35"/>
      <c r="H24" s="35"/>
      <c r="I24" s="35"/>
      <c r="J24" s="35"/>
      <c r="K24" s="35"/>
      <c r="L24" s="36"/>
      <c r="M24" s="35"/>
      <c r="N24" s="35"/>
      <c r="O24" s="35"/>
      <c r="P24" s="35"/>
      <c r="Q24" s="35"/>
      <c r="R24" s="35"/>
      <c r="S24" s="36"/>
      <c r="T24" s="35"/>
      <c r="U24" s="35"/>
      <c r="V24" s="35"/>
      <c r="W24" s="35"/>
      <c r="X24" s="35"/>
      <c r="Y24" s="35"/>
      <c r="Z24" s="35"/>
      <c r="AA24" s="35"/>
      <c r="AB24" s="35"/>
    </row>
    <row r="25" spans="1:30" ht="25.5" hidden="1" customHeight="1" x14ac:dyDescent="0.25">
      <c r="A25" s="47"/>
      <c r="B25" s="61" t="s">
        <v>8</v>
      </c>
      <c r="C25" s="60"/>
      <c r="D25" s="44"/>
      <c r="E25" s="43"/>
      <c r="F25" s="42"/>
      <c r="G25" s="42"/>
      <c r="H25" s="42"/>
      <c r="I25" s="42"/>
      <c r="J25" s="42"/>
      <c r="K25" s="42"/>
      <c r="L25" s="29"/>
      <c r="M25" s="42"/>
      <c r="N25" s="42"/>
      <c r="O25" s="42"/>
      <c r="P25" s="42"/>
      <c r="Q25" s="42"/>
      <c r="R25" s="42"/>
      <c r="S25" s="29"/>
      <c r="T25" s="42"/>
      <c r="U25" s="42"/>
      <c r="V25" s="42"/>
      <c r="W25" s="42"/>
      <c r="X25" s="42"/>
      <c r="Y25" s="42"/>
      <c r="Z25" s="42"/>
      <c r="AA25" s="42"/>
      <c r="AB25" s="42"/>
    </row>
    <row r="26" spans="1:30" ht="13.8" hidden="1" thickBot="1" x14ac:dyDescent="0.3">
      <c r="A26" s="47"/>
      <c r="B26" s="58"/>
      <c r="C26" s="59"/>
      <c r="D26" s="56"/>
      <c r="E26" s="55"/>
      <c r="F26" s="53"/>
      <c r="G26" s="53"/>
      <c r="H26" s="53"/>
      <c r="I26" s="53"/>
      <c r="J26" s="53"/>
      <c r="K26" s="53"/>
      <c r="L26" s="54"/>
      <c r="M26" s="53"/>
      <c r="N26" s="53"/>
      <c r="O26" s="53"/>
      <c r="P26" s="53"/>
      <c r="Q26" s="53"/>
      <c r="R26" s="53"/>
      <c r="S26" s="54"/>
      <c r="T26" s="53"/>
      <c r="U26" s="53"/>
      <c r="V26" s="53"/>
      <c r="W26" s="53"/>
      <c r="X26" s="53"/>
      <c r="Y26" s="53"/>
      <c r="Z26" s="53"/>
      <c r="AA26" s="53"/>
      <c r="AB26" s="53"/>
    </row>
    <row r="27" spans="1:30" ht="13.8" hidden="1" thickBot="1" x14ac:dyDescent="0.3">
      <c r="A27" s="47"/>
      <c r="B27" s="58"/>
      <c r="C27" s="57"/>
      <c r="D27" s="56"/>
      <c r="E27" s="55"/>
      <c r="F27" s="53"/>
      <c r="G27" s="53"/>
      <c r="H27" s="53"/>
      <c r="I27" s="53"/>
      <c r="J27" s="53"/>
      <c r="K27" s="53"/>
      <c r="L27" s="54"/>
      <c r="M27" s="53"/>
      <c r="N27" s="53"/>
      <c r="O27" s="53"/>
      <c r="P27" s="53"/>
      <c r="Q27" s="53"/>
      <c r="R27" s="53"/>
      <c r="S27" s="54"/>
      <c r="T27" s="53"/>
      <c r="U27" s="53"/>
      <c r="V27" s="53"/>
      <c r="W27" s="53"/>
      <c r="X27" s="53"/>
      <c r="Y27" s="53"/>
      <c r="Z27" s="53"/>
      <c r="AA27" s="53"/>
      <c r="AB27" s="53"/>
    </row>
    <row r="28" spans="1:30" ht="13.8" hidden="1" thickBot="1" x14ac:dyDescent="0.3">
      <c r="A28" s="47"/>
      <c r="B28" s="52"/>
      <c r="C28" s="39"/>
      <c r="D28" s="51"/>
      <c r="E28" s="50"/>
      <c r="F28" s="48"/>
      <c r="G28" s="48"/>
      <c r="H28" s="48"/>
      <c r="I28" s="48"/>
      <c r="J28" s="48"/>
      <c r="K28" s="48"/>
      <c r="L28" s="49"/>
      <c r="M28" s="48"/>
      <c r="N28" s="48"/>
      <c r="O28" s="48"/>
      <c r="P28" s="48"/>
      <c r="Q28" s="48"/>
      <c r="R28" s="48"/>
      <c r="S28" s="49"/>
      <c r="T28" s="48"/>
      <c r="U28" s="48"/>
      <c r="V28" s="48"/>
      <c r="W28" s="48"/>
      <c r="X28" s="48"/>
      <c r="Y28" s="48"/>
      <c r="Z28" s="48"/>
      <c r="AA28" s="48"/>
      <c r="AB28" s="48"/>
    </row>
    <row r="29" spans="1:30" ht="27" hidden="1" customHeight="1" x14ac:dyDescent="0.25">
      <c r="A29" s="47"/>
      <c r="B29" s="46" t="s">
        <v>7</v>
      </c>
      <c r="C29" s="45"/>
      <c r="D29" s="44"/>
      <c r="E29" s="43"/>
      <c r="F29" s="42"/>
      <c r="G29" s="42"/>
      <c r="H29" s="42"/>
      <c r="I29" s="42"/>
      <c r="J29" s="42"/>
      <c r="K29" s="42"/>
      <c r="L29" s="29"/>
      <c r="M29" s="42"/>
      <c r="N29" s="42"/>
      <c r="O29" s="42"/>
      <c r="P29" s="42"/>
      <c r="Q29" s="42"/>
      <c r="R29" s="42"/>
      <c r="S29" s="29"/>
      <c r="T29" s="42"/>
      <c r="U29" s="42"/>
      <c r="V29" s="42"/>
      <c r="W29" s="42"/>
      <c r="X29" s="42"/>
      <c r="Y29" s="42"/>
      <c r="Z29" s="42"/>
      <c r="AA29" s="42"/>
      <c r="AB29" s="42"/>
    </row>
    <row r="30" spans="1:30" ht="28.5" hidden="1" customHeight="1" x14ac:dyDescent="0.25">
      <c r="A30" s="41"/>
      <c r="B30" s="40"/>
      <c r="C30" s="39"/>
      <c r="D30" s="38"/>
      <c r="E30" s="37"/>
      <c r="F30" s="35"/>
      <c r="G30" s="35"/>
      <c r="H30" s="35"/>
      <c r="I30" s="35"/>
      <c r="J30" s="35"/>
      <c r="K30" s="35"/>
      <c r="L30" s="36"/>
      <c r="M30" s="35"/>
      <c r="N30" s="35"/>
      <c r="O30" s="35"/>
      <c r="P30" s="35"/>
      <c r="Q30" s="35"/>
      <c r="R30" s="35"/>
      <c r="S30" s="36"/>
      <c r="T30" s="35"/>
      <c r="U30" s="35"/>
      <c r="V30" s="35"/>
      <c r="W30" s="35"/>
      <c r="X30" s="35"/>
      <c r="Y30" s="35"/>
      <c r="Z30" s="35"/>
      <c r="AA30" s="35"/>
      <c r="AB30" s="35"/>
    </row>
    <row r="31" spans="1:30" ht="27.75" customHeight="1" x14ac:dyDescent="0.25">
      <c r="A31" s="34" t="s">
        <v>6</v>
      </c>
      <c r="B31" s="33"/>
      <c r="C31" s="32"/>
      <c r="D31" s="31"/>
      <c r="E31" s="30">
        <f>SUM(E9:E30)</f>
        <v>0</v>
      </c>
      <c r="F31" s="28">
        <f>SUM(F9:F30)</f>
        <v>0</v>
      </c>
      <c r="G31" s="28">
        <f>SUM(G9:G30)</f>
        <v>3</v>
      </c>
      <c r="H31" s="28">
        <f>SUM(H9:H30)</f>
        <v>10</v>
      </c>
      <c r="I31" s="28">
        <f>SUM(I9:I30)</f>
        <v>0</v>
      </c>
      <c r="J31" s="28">
        <f>SUM(J9:J30)</f>
        <v>36.67</v>
      </c>
      <c r="K31" s="29">
        <f>SUM(K9:K30)</f>
        <v>55.56</v>
      </c>
      <c r="L31" s="29">
        <f>SUM(L9:L30)</f>
        <v>0</v>
      </c>
      <c r="M31" s="28">
        <f>SUM(M9:M30)</f>
        <v>0</v>
      </c>
      <c r="N31" s="28">
        <f>SUM(N9:N30)</f>
        <v>28</v>
      </c>
      <c r="O31" s="28">
        <f>SUM(O9:O30)</f>
        <v>21.5</v>
      </c>
      <c r="P31" s="28">
        <f>SUM(P9:P30)</f>
        <v>94</v>
      </c>
      <c r="Q31" s="29">
        <f>SUM(Q9:Q30)</f>
        <v>2</v>
      </c>
      <c r="R31" s="28">
        <f>SUM(R9:R30)</f>
        <v>29</v>
      </c>
      <c r="S31" s="29">
        <f>SUM(S9:S30)</f>
        <v>21.5</v>
      </c>
      <c r="T31" s="28">
        <f>SUM(T9:T30)</f>
        <v>22.22</v>
      </c>
      <c r="U31" s="28">
        <f>SUM(U9:U30)</f>
        <v>84</v>
      </c>
      <c r="V31" s="28">
        <f>SUM(V9:V30)</f>
        <v>50</v>
      </c>
      <c r="W31" s="29">
        <f>SUM(W9:W30)</f>
        <v>0</v>
      </c>
      <c r="X31" s="29">
        <f>SUM(X9:X30)</f>
        <v>250</v>
      </c>
      <c r="Y31" s="29">
        <f>SUM(Y9:Y30)</f>
        <v>10</v>
      </c>
      <c r="Z31" s="29">
        <f>SUM(Z9:Z30)</f>
        <v>0</v>
      </c>
      <c r="AA31" s="29"/>
      <c r="AB31" s="28">
        <f>SUM(AB9:AB30)</f>
        <v>0</v>
      </c>
    </row>
    <row r="32" spans="1:30" ht="29.25" customHeight="1" x14ac:dyDescent="0.25">
      <c r="A32" s="27" t="s">
        <v>5</v>
      </c>
      <c r="B32" s="26"/>
      <c r="C32" s="25"/>
      <c r="D32" s="20"/>
      <c r="E32" s="24">
        <f>ROUND(E31/1000*A1,3)</f>
        <v>0</v>
      </c>
      <c r="F32" s="24">
        <f>ROUND(F31/1000*A1,3)</f>
        <v>0</v>
      </c>
      <c r="G32" s="24">
        <f>ROUND(G31/1000*A1,3)</f>
        <v>0.13500000000000001</v>
      </c>
      <c r="H32" s="24">
        <f>ROUND(H31/1000*A1,3)</f>
        <v>0.45</v>
      </c>
      <c r="I32" s="24">
        <f>ROUND(I31/1000*A1,3)</f>
        <v>0</v>
      </c>
      <c r="J32" s="24">
        <f>J31/1000*A1</f>
        <v>1.65015</v>
      </c>
      <c r="K32" s="24">
        <f>ROUND(K31/1000*A1,3)</f>
        <v>2.5</v>
      </c>
      <c r="L32" s="24">
        <f>ROUND(L31/1000*A1,3)</f>
        <v>0</v>
      </c>
      <c r="M32" s="24">
        <f>ROUND(M31/1000*A1,3)</f>
        <v>0</v>
      </c>
      <c r="N32" s="24">
        <f>ROUND(N31/1000*A1,3)</f>
        <v>1.26</v>
      </c>
      <c r="O32" s="24">
        <f>ROUND(O31/1000*A1,3)</f>
        <v>0.96799999999999997</v>
      </c>
      <c r="P32" s="24">
        <f>ROUND(P31/1000*A1,3)</f>
        <v>4.2300000000000004</v>
      </c>
      <c r="Q32" s="24">
        <f>ROUND(Q31/1000*A1,3)</f>
        <v>0.09</v>
      </c>
      <c r="R32" s="24">
        <f>ROUND(R31/1000*A1,3)</f>
        <v>1.3049999999999999</v>
      </c>
      <c r="S32" s="24">
        <f>ROUND(S31/1000*A1,3)</f>
        <v>0.96799999999999997</v>
      </c>
      <c r="T32" s="24">
        <f>ROUND(T31/1000*A1,3)</f>
        <v>1</v>
      </c>
      <c r="U32" s="24">
        <f>ROUND(U31/1000*A1,3)</f>
        <v>3.78</v>
      </c>
      <c r="V32" s="24">
        <f>ROUND(V31/1000*A1,3)</f>
        <v>2.25</v>
      </c>
      <c r="W32" s="24">
        <f>ROUND(W31/1000*A1,3)</f>
        <v>0</v>
      </c>
      <c r="X32" s="24">
        <f>X31/1000*A1</f>
        <v>11.25</v>
      </c>
      <c r="Y32" s="24">
        <f>Y31*A1/1000</f>
        <v>0.45</v>
      </c>
      <c r="Z32" s="24">
        <f>Z31*A1/1000</f>
        <v>0</v>
      </c>
      <c r="AA32" s="24"/>
      <c r="AB32" s="24">
        <f>ROUND(AB31/1000*A1,3)</f>
        <v>0</v>
      </c>
    </row>
    <row r="33" spans="1:28" x14ac:dyDescent="0.25">
      <c r="A33" s="23" t="s">
        <v>4</v>
      </c>
      <c r="B33" s="22"/>
      <c r="C33" s="21"/>
      <c r="D33" s="20"/>
      <c r="E33" s="19">
        <v>84</v>
      </c>
      <c r="F33" s="19">
        <v>48</v>
      </c>
      <c r="G33" s="19">
        <v>30</v>
      </c>
      <c r="H33" s="19">
        <v>80</v>
      </c>
      <c r="I33" s="19">
        <v>515</v>
      </c>
      <c r="J33" s="19">
        <v>73</v>
      </c>
      <c r="K33" s="19">
        <v>80</v>
      </c>
      <c r="L33" s="19">
        <v>580</v>
      </c>
      <c r="M33" s="19">
        <v>350</v>
      </c>
      <c r="N33" s="19">
        <v>45</v>
      </c>
      <c r="O33" s="19">
        <v>125</v>
      </c>
      <c r="P33" s="19">
        <v>600</v>
      </c>
      <c r="Q33" s="19">
        <v>44</v>
      </c>
      <c r="R33" s="19">
        <v>42</v>
      </c>
      <c r="S33" s="19">
        <v>240</v>
      </c>
      <c r="T33" s="19">
        <v>250</v>
      </c>
      <c r="U33" s="19">
        <v>45</v>
      </c>
      <c r="V33" s="19">
        <v>40</v>
      </c>
      <c r="W33" s="19">
        <v>86</v>
      </c>
      <c r="X33" s="19">
        <v>40</v>
      </c>
      <c r="Y33" s="19">
        <v>120</v>
      </c>
      <c r="Z33" s="19">
        <v>97</v>
      </c>
      <c r="AA33" s="19"/>
      <c r="AB33" s="19">
        <v>182</v>
      </c>
    </row>
    <row r="34" spans="1:28" ht="12.75" customHeight="1" thickBot="1" x14ac:dyDescent="0.3">
      <c r="A34" s="18" t="s">
        <v>3</v>
      </c>
      <c r="B34" s="18"/>
      <c r="C34" s="18"/>
      <c r="D34" s="17"/>
      <c r="E34" s="16">
        <f>E33*E32</f>
        <v>0</v>
      </c>
      <c r="F34" s="16">
        <f>F33*F32</f>
        <v>0</v>
      </c>
      <c r="G34" s="16">
        <f>G33*G32</f>
        <v>4.0500000000000007</v>
      </c>
      <c r="H34" s="16">
        <f>H33*H32</f>
        <v>36</v>
      </c>
      <c r="I34" s="16">
        <f>I33*I32</f>
        <v>0</v>
      </c>
      <c r="J34" s="16">
        <f>J33*J32</f>
        <v>120.46095</v>
      </c>
      <c r="K34" s="16">
        <f>K33*K32</f>
        <v>200</v>
      </c>
      <c r="L34" s="16">
        <f>L33*L32</f>
        <v>0</v>
      </c>
      <c r="M34" s="16">
        <f>M33*M32</f>
        <v>0</v>
      </c>
      <c r="N34" s="16">
        <f>N33*N32</f>
        <v>56.7</v>
      </c>
      <c r="O34" s="16">
        <f>O33*O32</f>
        <v>121</v>
      </c>
      <c r="P34" s="16">
        <f>P33*P32</f>
        <v>2538.0000000000005</v>
      </c>
      <c r="Q34" s="16">
        <f>Q33*Q32</f>
        <v>3.96</v>
      </c>
      <c r="R34" s="16">
        <f>R33*R32</f>
        <v>54.809999999999995</v>
      </c>
      <c r="S34" s="16">
        <f>S33*S32</f>
        <v>232.32</v>
      </c>
      <c r="T34" s="16">
        <f>T33*T32</f>
        <v>250</v>
      </c>
      <c r="U34" s="16">
        <f>U33*U32</f>
        <v>170.1</v>
      </c>
      <c r="V34" s="16">
        <f>V33*V32</f>
        <v>90</v>
      </c>
      <c r="W34" s="16">
        <f>W33*W32</f>
        <v>0</v>
      </c>
      <c r="X34" s="16">
        <f>X33*X32</f>
        <v>450</v>
      </c>
      <c r="Y34" s="16">
        <f>Y33*Y32</f>
        <v>54</v>
      </c>
      <c r="Z34" s="16">
        <f>Z33*Z32</f>
        <v>0</v>
      </c>
      <c r="AA34" s="16"/>
      <c r="AB34" s="16">
        <f>AB33*AB32</f>
        <v>0</v>
      </c>
    </row>
    <row r="35" spans="1:28" ht="13.8" thickBot="1" x14ac:dyDescent="0.3">
      <c r="B35" s="6"/>
      <c r="C35" s="6"/>
      <c r="D35" s="1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3.8" thickBot="1" x14ac:dyDescent="0.3">
      <c r="B36" s="14"/>
      <c r="C36" s="14"/>
      <c r="D36" s="14"/>
      <c r="E36" s="5"/>
      <c r="F36" s="5"/>
      <c r="G36" s="5"/>
      <c r="H36" s="5"/>
      <c r="I36" s="5"/>
      <c r="J36" s="5"/>
      <c r="K36" s="4" t="s">
        <v>2</v>
      </c>
      <c r="L36" s="4"/>
      <c r="M36" s="4"/>
      <c r="N36" s="4"/>
      <c r="O36" s="4"/>
      <c r="P36" s="4"/>
      <c r="Q36" s="4"/>
      <c r="R36" s="4"/>
      <c r="S36" s="4"/>
      <c r="T36" s="13">
        <f>SUM(E34:AB34)</f>
        <v>4381.4009500000011</v>
      </c>
      <c r="U36" s="12"/>
      <c r="V36" s="11"/>
      <c r="W36" s="5"/>
      <c r="X36" s="5"/>
      <c r="Y36" s="5"/>
      <c r="Z36" s="5"/>
      <c r="AA36" s="5"/>
      <c r="AB36" s="5"/>
    </row>
    <row r="37" spans="1:28" ht="13.8" thickBot="1" x14ac:dyDescent="0.3">
      <c r="B37" s="14"/>
      <c r="C37" s="14"/>
      <c r="D37" s="14"/>
      <c r="E37" s="5"/>
      <c r="F37" s="5"/>
      <c r="G37" s="5"/>
      <c r="H37" s="5"/>
      <c r="I37" s="5"/>
      <c r="J37" s="5"/>
      <c r="K37" s="4" t="s">
        <v>1</v>
      </c>
      <c r="L37" s="4"/>
      <c r="M37" s="4"/>
      <c r="N37" s="4"/>
      <c r="O37" s="4"/>
      <c r="P37" s="4"/>
      <c r="Q37" s="4"/>
      <c r="R37" s="4"/>
      <c r="S37" s="4"/>
      <c r="T37" s="13">
        <f>SUM(E34:AB34)</f>
        <v>4381.4009500000011</v>
      </c>
      <c r="U37" s="12"/>
      <c r="V37" s="11"/>
      <c r="W37" s="5"/>
      <c r="X37" s="5"/>
      <c r="Y37" s="5"/>
      <c r="Z37" s="5"/>
      <c r="AA37" s="5"/>
      <c r="AB37" s="5"/>
    </row>
    <row r="38" spans="1:28" ht="13.8" thickBot="1" x14ac:dyDescent="0.3">
      <c r="B38" s="14"/>
      <c r="C38" s="14"/>
      <c r="D38" s="14"/>
      <c r="E38" s="5"/>
      <c r="F38" s="5"/>
      <c r="G38" s="5"/>
      <c r="H38" s="5"/>
      <c r="I38" s="5"/>
      <c r="J38" s="5"/>
      <c r="K38" s="4" t="s">
        <v>0</v>
      </c>
      <c r="L38" s="4"/>
      <c r="M38" s="4"/>
      <c r="N38" s="4"/>
      <c r="O38" s="4"/>
      <c r="P38" s="4"/>
      <c r="Q38" s="4"/>
      <c r="R38" s="4"/>
      <c r="S38" s="4"/>
      <c r="T38" s="13">
        <f>T37/A1</f>
        <v>97.364465555555583</v>
      </c>
      <c r="U38" s="12"/>
      <c r="V38" s="11"/>
      <c r="W38" s="5"/>
      <c r="X38" s="5"/>
      <c r="Y38" s="5"/>
      <c r="Z38" s="5"/>
      <c r="AA38" s="5"/>
      <c r="AB38" s="5"/>
    </row>
    <row r="39" spans="1:28" x14ac:dyDescent="0.25">
      <c r="B39" s="7"/>
      <c r="C39" s="6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25">
      <c r="B40" s="7"/>
      <c r="C40" s="6"/>
      <c r="D40" s="6"/>
      <c r="E40" s="9"/>
      <c r="F40" s="9"/>
      <c r="G40" s="9"/>
      <c r="H40" s="9"/>
      <c r="I40" s="9"/>
      <c r="J40" s="9"/>
      <c r="K40" s="9"/>
      <c r="L40" s="8"/>
      <c r="M40" s="10"/>
      <c r="N40" s="9"/>
      <c r="O40" s="9"/>
      <c r="P40" s="9"/>
      <c r="Q40" s="9"/>
      <c r="R40" s="9"/>
      <c r="S40" s="9"/>
      <c r="T40" s="9"/>
      <c r="U40" s="9"/>
      <c r="V40" s="9"/>
      <c r="W40" s="9"/>
      <c r="X40" s="8"/>
      <c r="Y40" s="8"/>
      <c r="Z40" s="8"/>
      <c r="AA40" s="8"/>
      <c r="AB40" s="8"/>
    </row>
    <row r="41" spans="1:28" x14ac:dyDescent="0.25">
      <c r="B41" s="7"/>
      <c r="C41" s="6"/>
      <c r="D41" s="6"/>
      <c r="E41" s="5"/>
      <c r="F41" s="5"/>
      <c r="G41" s="5"/>
      <c r="H41" s="5"/>
      <c r="I41" s="5"/>
      <c r="J41" s="5"/>
      <c r="K41" s="4"/>
      <c r="L41" s="4"/>
      <c r="M41" s="4"/>
      <c r="N41" s="4"/>
      <c r="O41" s="4"/>
      <c r="P41" s="4"/>
      <c r="Q41" s="4"/>
      <c r="R41" s="4"/>
      <c r="S41" s="4"/>
      <c r="T41" s="3"/>
      <c r="U41" s="3"/>
      <c r="V41" s="3"/>
      <c r="W41" s="5"/>
      <c r="X41" s="5"/>
      <c r="Y41" s="5"/>
      <c r="Z41" s="5"/>
      <c r="AA41" s="5"/>
      <c r="AB41" s="5"/>
    </row>
    <row r="42" spans="1:28" x14ac:dyDescent="0.25">
      <c r="K42" s="4"/>
      <c r="L42" s="4"/>
      <c r="M42" s="4"/>
      <c r="N42" s="4"/>
      <c r="O42" s="4"/>
      <c r="P42" s="4"/>
      <c r="Q42" s="4"/>
      <c r="R42" s="4"/>
      <c r="S42" s="4"/>
      <c r="T42" s="3"/>
      <c r="U42" s="3"/>
      <c r="V42" s="3"/>
    </row>
  </sheetData>
  <mergeCells count="49">
    <mergeCell ref="T41:V41"/>
    <mergeCell ref="K42:S42"/>
    <mergeCell ref="T42:V42"/>
    <mergeCell ref="T36:V36"/>
    <mergeCell ref="K37:S37"/>
    <mergeCell ref="T37:V37"/>
    <mergeCell ref="K38:S38"/>
    <mergeCell ref="T38:V38"/>
    <mergeCell ref="E40:K40"/>
    <mergeCell ref="N40:W40"/>
    <mergeCell ref="B29:B30"/>
    <mergeCell ref="A31:C31"/>
    <mergeCell ref="A32:C32"/>
    <mergeCell ref="A33:C33"/>
    <mergeCell ref="A34:C34"/>
    <mergeCell ref="K41:S41"/>
    <mergeCell ref="K36:S36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B6:AB7"/>
    <mergeCell ref="A8:A30"/>
    <mergeCell ref="E8:AB8"/>
    <mergeCell ref="B9:B12"/>
    <mergeCell ref="B13:B21"/>
    <mergeCell ref="B22:B24"/>
    <mergeCell ref="B25:B28"/>
    <mergeCell ref="K6:K7"/>
    <mergeCell ref="L6:L7"/>
    <mergeCell ref="M6:M7"/>
    <mergeCell ref="N6:N7"/>
    <mergeCell ref="O6:O7"/>
    <mergeCell ref="P6:P7"/>
    <mergeCell ref="Q6:Q7"/>
    <mergeCell ref="A5:C7"/>
    <mergeCell ref="D5:D7"/>
    <mergeCell ref="E5:AB5"/>
    <mergeCell ref="E6:E7"/>
    <mergeCell ref="F6:F7"/>
    <mergeCell ref="G6:G7"/>
    <mergeCell ref="H6:H7"/>
    <mergeCell ref="I6:I7"/>
    <mergeCell ref="J6:J7"/>
  </mergeCells>
  <pageMargins left="0.75" right="0.75" top="1" bottom="1" header="0.5" footer="0.5"/>
  <pageSetup paperSize="9" scale="6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11.12.24 (8) 1-4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2024-12-15T03:17:57Z</dcterms:created>
  <dcterms:modified xsi:type="dcterms:W3CDTF">2024-12-15T03:18:28Z</dcterms:modified>
</cp:coreProperties>
</file>