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6" windowHeight="11436"/>
  </bookViews>
  <sheets>
    <sheet name="16.12.24(1) 1-4кл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7" l="1"/>
  <c r="K33" i="7"/>
  <c r="X31" i="7"/>
  <c r="X33" i="7" s="1"/>
  <c r="U31" i="7"/>
  <c r="U33" i="7" s="1"/>
  <c r="T31" i="7"/>
  <c r="T33" i="7" s="1"/>
  <c r="Q31" i="7"/>
  <c r="Q33" i="7" s="1"/>
  <c r="P31" i="7"/>
  <c r="P33" i="7" s="1"/>
  <c r="M31" i="7"/>
  <c r="M33" i="7" s="1"/>
  <c r="L31" i="7"/>
  <c r="L33" i="7" s="1"/>
  <c r="H31" i="7"/>
  <c r="H33" i="7" s="1"/>
  <c r="E31" i="7"/>
  <c r="E33" i="7" s="1"/>
  <c r="Y30" i="7"/>
  <c r="Y31" i="7" s="1"/>
  <c r="Y33" i="7" s="1"/>
  <c r="X30" i="7"/>
  <c r="W30" i="7"/>
  <c r="W31" i="7" s="1"/>
  <c r="W33" i="7" s="1"/>
  <c r="V30" i="7"/>
  <c r="V31" i="7" s="1"/>
  <c r="V33" i="7" s="1"/>
  <c r="U30" i="7"/>
  <c r="T30" i="7"/>
  <c r="S30" i="7"/>
  <c r="S31" i="7" s="1"/>
  <c r="R30" i="7"/>
  <c r="R31" i="7" s="1"/>
  <c r="R33" i="7" s="1"/>
  <c r="Q30" i="7"/>
  <c r="P30" i="7"/>
  <c r="O30" i="7"/>
  <c r="O31" i="7" s="1"/>
  <c r="O33" i="7" s="1"/>
  <c r="N30" i="7"/>
  <c r="N31" i="7" s="1"/>
  <c r="N33" i="7" s="1"/>
  <c r="M30" i="7"/>
  <c r="L30" i="7"/>
  <c r="K30" i="7"/>
  <c r="K31" i="7" s="1"/>
  <c r="J30" i="7"/>
  <c r="J31" i="7" s="1"/>
  <c r="J33" i="7" s="1"/>
  <c r="I30" i="7"/>
  <c r="I31" i="7" s="1"/>
  <c r="I33" i="7" s="1"/>
  <c r="H30" i="7"/>
  <c r="G30" i="7"/>
  <c r="G31" i="7" s="1"/>
  <c r="G33" i="7" s="1"/>
  <c r="F30" i="7"/>
  <c r="F31" i="7" s="1"/>
  <c r="F33" i="7" s="1"/>
  <c r="E30" i="7"/>
  <c r="AA19" i="7"/>
  <c r="AA18" i="7"/>
  <c r="AA17" i="7"/>
  <c r="AA16" i="7"/>
  <c r="AA15" i="7"/>
  <c r="AA14" i="7"/>
  <c r="AA13" i="7"/>
  <c r="U35" i="7" l="1"/>
  <c r="U36" i="7"/>
  <c r="U37" i="7" s="1"/>
</calcChain>
</file>

<file path=xl/sharedStrings.xml><?xml version="1.0" encoding="utf-8"?>
<sst xmlns="http://schemas.openxmlformats.org/spreadsheetml/2006/main" count="41" uniqueCount="39">
  <si>
    <t>ВЫХОД ПОРЦИИ, грамм</t>
  </si>
  <si>
    <t>Наименование продуктов питания</t>
  </si>
  <si>
    <t>соль</t>
  </si>
  <si>
    <t>сахар</t>
  </si>
  <si>
    <t>масло сливочное</t>
  </si>
  <si>
    <t>хлеб ржаной</t>
  </si>
  <si>
    <t>хлеб пшеничный</t>
  </si>
  <si>
    <t>сыр</t>
  </si>
  <si>
    <t>морковь</t>
  </si>
  <si>
    <t>масло растительное</t>
  </si>
  <si>
    <t>мясо</t>
  </si>
  <si>
    <t>лук</t>
  </si>
  <si>
    <t>картофель</t>
  </si>
  <si>
    <t>свекла</t>
  </si>
  <si>
    <t>рис</t>
  </si>
  <si>
    <t>капуста</t>
  </si>
  <si>
    <t>Количество продуктов, подлежащих закладке, грамм</t>
  </si>
  <si>
    <t xml:space="preserve"> завтрак</t>
  </si>
  <si>
    <t>обед</t>
  </si>
  <si>
    <t>Хлеб ржаной</t>
  </si>
  <si>
    <t>Хлеб пшеничный</t>
  </si>
  <si>
    <t>полдник</t>
  </si>
  <si>
    <t>ужин</t>
  </si>
  <si>
    <t>2-й ужин</t>
  </si>
  <si>
    <t>Итого к выдаче количество продуктов питания  на 1 довольствующегося, грамм</t>
  </si>
  <si>
    <t>Итого к выдаче количество продуктов питания  на всех довольствующихся, килограмм</t>
  </si>
  <si>
    <t>Цена продуктов питания за единицу, руб.</t>
  </si>
  <si>
    <t>Итого на сумму, руб</t>
  </si>
  <si>
    <t>Стоимость на всех довольствующихся, руб</t>
  </si>
  <si>
    <t>Стоимость на всех довольствующихся, без безвозмездных продуктов руб</t>
  </si>
  <si>
    <t>Стоимость на одного довольствующегося, руб</t>
  </si>
  <si>
    <t>чай</t>
  </si>
  <si>
    <t>томатная паста</t>
  </si>
  <si>
    <t>Меню-требование на выдачу продуктов питания на ___49__ довольствующихся</t>
  </si>
  <si>
    <t>яйцо</t>
  </si>
  <si>
    <t>Бутерброд с сыром</t>
  </si>
  <si>
    <t xml:space="preserve">Борщ с картофелем с мясом говядины п/ф </t>
  </si>
  <si>
    <t>Плов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</si>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</sst>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3" borderId="0" xfId="0" applyFont="1" applyFill="1"/>
    <xf numFmtId="14" fontId="2" fillId="0" borderId="0" xfId="0" applyNumberFormat="1" applyFont="1"/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horizontal="center"/>
    </xf>
    <xf numFmtId="0" fontId="1" fillId="3" borderId="24" xfId="0" applyNumberFormat="1" applyFont="1" applyFill="1" applyBorder="1"/>
    <xf numFmtId="0" fontId="1" fillId="3" borderId="25" xfId="0" applyNumberFormat="1" applyFont="1" applyFill="1" applyBorder="1"/>
    <xf numFmtId="0" fontId="1" fillId="3" borderId="26" xfId="0" applyNumberFormat="1" applyFont="1" applyFill="1" applyBorder="1"/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horizontal="center"/>
    </xf>
    <xf numFmtId="0" fontId="1" fillId="3" borderId="29" xfId="0" applyNumberFormat="1" applyFont="1" applyFill="1" applyBorder="1"/>
    <xf numFmtId="0" fontId="1" fillId="3" borderId="30" xfId="0" applyNumberFormat="1" applyFont="1" applyFill="1" applyBorder="1"/>
    <xf numFmtId="0" fontId="1" fillId="3" borderId="31" xfId="0" applyNumberFormat="1" applyFont="1" applyFill="1" applyBorder="1"/>
    <xf numFmtId="0" fontId="1" fillId="3" borderId="18" xfId="0" applyNumberFormat="1" applyFont="1" applyFill="1" applyBorder="1" applyAlignment="1">
      <alignment vertical="center"/>
    </xf>
    <xf numFmtId="0" fontId="1" fillId="3" borderId="32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23" xfId="0" applyNumberFormat="1" applyFont="1" applyFill="1" applyBorder="1"/>
    <xf numFmtId="2" fontId="1" fillId="3" borderId="24" xfId="0" applyNumberFormat="1" applyFont="1" applyFill="1" applyBorder="1"/>
    <xf numFmtId="2" fontId="1" fillId="0" borderId="0" xfId="0" applyNumberFormat="1" applyFont="1"/>
    <xf numFmtId="0" fontId="1" fillId="0" borderId="27" xfId="0" applyFont="1" applyBorder="1" applyAlignment="1">
      <alignment horizontal="center"/>
    </xf>
    <xf numFmtId="2" fontId="1" fillId="3" borderId="25" xfId="0" applyNumberFormat="1" applyFont="1" applyFill="1" applyBorder="1"/>
    <xf numFmtId="0" fontId="1" fillId="0" borderId="37" xfId="0" applyFont="1" applyBorder="1" applyAlignment="1">
      <alignment horizontal="center"/>
    </xf>
    <xf numFmtId="0" fontId="1" fillId="3" borderId="38" xfId="0" applyNumberFormat="1" applyFont="1" applyFill="1" applyBorder="1"/>
    <xf numFmtId="0" fontId="1" fillId="3" borderId="39" xfId="0" applyNumberFormat="1" applyFont="1" applyFill="1" applyBorder="1"/>
    <xf numFmtId="2" fontId="1" fillId="3" borderId="39" xfId="0" applyNumberFormat="1" applyFont="1" applyFill="1" applyBorder="1"/>
    <xf numFmtId="0" fontId="1" fillId="3" borderId="40" xfId="0" applyNumberFormat="1" applyFont="1" applyFill="1" applyBorder="1"/>
    <xf numFmtId="0" fontId="1" fillId="0" borderId="42" xfId="0" applyFont="1" applyBorder="1"/>
    <xf numFmtId="0" fontId="1" fillId="0" borderId="43" xfId="0" applyFont="1" applyBorder="1" applyAlignment="1">
      <alignment horizontal="center"/>
    </xf>
    <xf numFmtId="0" fontId="1" fillId="3" borderId="44" xfId="0" applyNumberFormat="1" applyFont="1" applyFill="1" applyBorder="1"/>
    <xf numFmtId="0" fontId="1" fillId="3" borderId="45" xfId="0" applyNumberFormat="1" applyFont="1" applyFill="1" applyBorder="1"/>
    <xf numFmtId="2" fontId="1" fillId="3" borderId="45" xfId="0" applyNumberFormat="1" applyFont="1" applyFill="1" applyBorder="1"/>
    <xf numFmtId="0" fontId="1" fillId="0" borderId="28" xfId="0" applyFont="1" applyBorder="1"/>
    <xf numFmtId="0" fontId="1" fillId="0" borderId="48" xfId="0" applyFont="1" applyBorder="1"/>
    <xf numFmtId="0" fontId="1" fillId="0" borderId="22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48" xfId="0" applyFont="1" applyBorder="1" applyAlignment="1">
      <alignment horizontal="center"/>
    </xf>
    <xf numFmtId="0" fontId="1" fillId="3" borderId="15" xfId="0" applyNumberFormat="1" applyFont="1" applyFill="1" applyBorder="1"/>
    <xf numFmtId="0" fontId="1" fillId="3" borderId="16" xfId="0" applyNumberFormat="1" applyFont="1" applyFill="1" applyBorder="1"/>
    <xf numFmtId="2" fontId="1" fillId="3" borderId="16" xfId="0" applyNumberFormat="1" applyFont="1" applyFill="1" applyBorder="1"/>
    <xf numFmtId="0" fontId="1" fillId="0" borderId="22" xfId="0" applyFont="1" applyBorder="1"/>
    <xf numFmtId="0" fontId="1" fillId="0" borderId="22" xfId="0" applyFont="1" applyBorder="1" applyAlignment="1">
      <alignment horizontal="left"/>
    </xf>
    <xf numFmtId="0" fontId="1" fillId="3" borderId="24" xfId="0" applyFont="1" applyFill="1" applyBorder="1"/>
    <xf numFmtId="0" fontId="1" fillId="0" borderId="28" xfId="0" applyFont="1" applyBorder="1" applyAlignment="1">
      <alignment horizontal="left"/>
    </xf>
    <xf numFmtId="164" fontId="5" fillId="3" borderId="29" xfId="0" applyNumberFormat="1" applyFont="1" applyFill="1" applyBorder="1"/>
    <xf numFmtId="2" fontId="1" fillId="3" borderId="29" xfId="0" applyNumberFormat="1" applyFont="1" applyFill="1" applyBorder="1" applyAlignment="1">
      <alignment horizontal="right"/>
    </xf>
    <xf numFmtId="0" fontId="1" fillId="0" borderId="51" xfId="0" applyFont="1" applyBorder="1" applyAlignment="1">
      <alignment horizontal="left"/>
    </xf>
    <xf numFmtId="2" fontId="1" fillId="3" borderId="38" xfId="0" applyNumberFormat="1" applyFont="1" applyFill="1" applyBorder="1"/>
    <xf numFmtId="0" fontId="1" fillId="0" borderId="0" xfId="0" applyFont="1" applyBorder="1"/>
    <xf numFmtId="0" fontId="1" fillId="0" borderId="5" xfId="0" applyFont="1" applyBorder="1"/>
    <xf numFmtId="0" fontId="1" fillId="3" borderId="0" xfId="0" applyFont="1" applyFill="1" applyBorder="1"/>
    <xf numFmtId="0" fontId="1" fillId="0" borderId="0" xfId="0" applyFont="1" applyBorder="1" applyAlignment="1"/>
    <xf numFmtId="0" fontId="1" fillId="0" borderId="55" xfId="0" applyFont="1" applyBorder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2" fontId="1" fillId="3" borderId="29" xfId="0" applyNumberFormat="1" applyFont="1" applyFill="1" applyBorder="1"/>
    <xf numFmtId="0" fontId="1" fillId="0" borderId="28" xfId="0" applyFont="1" applyFill="1" applyBorder="1" applyAlignment="1">
      <alignment horizontal="center"/>
    </xf>
    <xf numFmtId="0" fontId="1" fillId="3" borderId="19" xfId="0" applyNumberFormat="1" applyFont="1" applyFill="1" applyBorder="1"/>
    <xf numFmtId="0" fontId="6" fillId="0" borderId="21" xfId="0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3" borderId="35" xfId="0" applyNumberFormat="1" applyFont="1" applyFill="1" applyBorder="1" applyAlignment="1">
      <alignment vertical="center"/>
    </xf>
    <xf numFmtId="2" fontId="1" fillId="0" borderId="22" xfId="0" applyNumberFormat="1" applyFont="1" applyBorder="1" applyAlignment="1">
      <alignment horizontal="center"/>
    </xf>
    <xf numFmtId="1" fontId="1" fillId="3" borderId="23" xfId="0" applyNumberFormat="1" applyFont="1" applyFill="1" applyBorder="1"/>
    <xf numFmtId="0" fontId="6" fillId="0" borderId="27" xfId="0" applyFont="1" applyFill="1" applyBorder="1"/>
    <xf numFmtId="0" fontId="6" fillId="0" borderId="27" xfId="0" applyFont="1" applyBorder="1"/>
    <xf numFmtId="1" fontId="1" fillId="3" borderId="29" xfId="0" applyNumberFormat="1" applyFont="1" applyFill="1" applyBorder="1"/>
    <xf numFmtId="0" fontId="6" fillId="0" borderId="37" xfId="0" applyFont="1" applyBorder="1"/>
    <xf numFmtId="0" fontId="1" fillId="3" borderId="23" xfId="0" applyFont="1" applyFill="1" applyBorder="1"/>
    <xf numFmtId="0" fontId="3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1" fillId="3" borderId="52" xfId="0" applyNumberFormat="1" applyFont="1" applyFill="1" applyBorder="1" applyAlignment="1">
      <alignment horizontal="center"/>
    </xf>
    <xf numFmtId="2" fontId="1" fillId="3" borderId="53" xfId="0" applyNumberFormat="1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3" fillId="0" borderId="41" xfId="0" applyFont="1" applyBorder="1" applyAlignment="1">
      <alignment horizontal="center" textRotation="90"/>
    </xf>
    <xf numFmtId="0" fontId="3" fillId="0" borderId="47" xfId="0" applyFont="1" applyBorder="1" applyAlignment="1">
      <alignment horizontal="center" textRotation="90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9" xfId="0" applyFont="1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3" borderId="10" xfId="0" applyFont="1" applyFill="1" applyBorder="1" applyAlignment="1">
      <alignment horizontal="center" textRotation="90"/>
    </xf>
    <xf numFmtId="0" fontId="1" fillId="3" borderId="16" xfId="0" applyFont="1" applyFill="1" applyBorder="1" applyAlignment="1">
      <alignment horizont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45" xfId="0" applyFont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46" xfId="0" applyFont="1" applyBorder="1" applyAlignment="1">
      <alignment horizontal="center" textRotation="90"/>
    </xf>
    <xf numFmtId="0" fontId="3" fillId="0" borderId="41" xfId="0" applyFont="1" applyBorder="1" applyAlignment="1">
      <alignment horizontal="center" vertical="center" textRotation="90"/>
    </xf>
    <xf numFmtId="0" fontId="3" fillId="0" borderId="46" xfId="0" applyFont="1" applyBorder="1" applyAlignment="1">
      <alignment horizontal="center" vertical="center" textRotation="90"/>
    </xf>
    <xf numFmtId="0" fontId="3" fillId="0" borderId="47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textRotation="90"/>
    </xf>
    <xf numFmtId="0" fontId="1" fillId="3" borderId="15" xfId="0" applyFont="1" applyFill="1" applyBorder="1" applyAlignment="1">
      <alignment horizontal="center" textRotation="90"/>
    </xf>
    <xf numFmtId="0" fontId="3" fillId="0" borderId="56" xfId="0" applyFont="1" applyBorder="1" applyAlignment="1">
      <alignment horizontal="center" vertical="center" textRotation="90"/>
    </xf>
    <xf numFmtId="0" fontId="3" fillId="0" borderId="55" xfId="0" applyFont="1" applyBorder="1" applyAlignment="1">
      <alignment horizontal="center" vertical="center" textRotation="90"/>
    </xf>
    <xf numFmtId="0" fontId="3" fillId="0" borderId="5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A41"/>
  <sheetViews>
    <sheetView tabSelected="1" workbookViewId="0">
      <selection activeCell="O34" sqref="O34"/>
    </sheetView>
  </sheetViews>
  <sheetFormatPr defaultColWidth="7.109375" defaultRowHeight="13.2" x14ac:dyDescent="0.25"/>
  <cols>
    <col min="1" max="2" width="7.109375" style="2" customWidth="1"/>
    <col min="3" max="3" width="43.5546875" style="2" customWidth="1"/>
    <col min="4" max="4" width="7.109375" style="2" customWidth="1"/>
    <col min="5" max="7" width="7.109375" style="3" hidden="1" customWidth="1"/>
    <col min="8" max="23" width="7.109375" style="3" customWidth="1"/>
    <col min="24" max="25" width="7.109375" style="3" hidden="1" customWidth="1"/>
    <col min="26" max="26" width="7.109375" style="3" customWidth="1"/>
    <col min="27" max="16384" width="7.109375" style="2"/>
  </cols>
  <sheetData>
    <row r="1" spans="1:27" x14ac:dyDescent="0.25">
      <c r="A1" s="1">
        <v>44</v>
      </c>
    </row>
    <row r="2" spans="1:27" ht="15.6" x14ac:dyDescent="0.3">
      <c r="C2" s="4">
        <v>45642</v>
      </c>
    </row>
    <row r="4" spans="1:27" ht="3" customHeight="1" thickBot="1" x14ac:dyDescent="0.3"/>
    <row r="5" spans="1:27" ht="13.5" customHeight="1" thickBot="1" x14ac:dyDescent="0.3">
      <c r="A5" s="108" t="s">
        <v>33</v>
      </c>
      <c r="B5" s="109"/>
      <c r="C5" s="110"/>
      <c r="D5" s="117" t="s">
        <v>0</v>
      </c>
      <c r="E5" s="120" t="s">
        <v>1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</row>
    <row r="6" spans="1:27" ht="75" customHeight="1" x14ac:dyDescent="0.25">
      <c r="A6" s="111"/>
      <c r="B6" s="112"/>
      <c r="C6" s="113"/>
      <c r="D6" s="118"/>
      <c r="E6" s="121"/>
      <c r="F6" s="93"/>
      <c r="G6" s="93" t="s">
        <v>2</v>
      </c>
      <c r="H6" s="93" t="s">
        <v>2</v>
      </c>
      <c r="I6" s="93" t="s">
        <v>7</v>
      </c>
      <c r="J6" s="93" t="s">
        <v>5</v>
      </c>
      <c r="K6" s="93" t="s">
        <v>6</v>
      </c>
      <c r="L6" s="93" t="s">
        <v>12</v>
      </c>
      <c r="M6" s="93" t="s">
        <v>13</v>
      </c>
      <c r="N6" s="93" t="s">
        <v>4</v>
      </c>
      <c r="O6" s="93" t="s">
        <v>14</v>
      </c>
      <c r="P6" s="93" t="s">
        <v>9</v>
      </c>
      <c r="Q6" s="93" t="s">
        <v>10</v>
      </c>
      <c r="R6" s="93" t="s">
        <v>15</v>
      </c>
      <c r="S6" s="93" t="s">
        <v>11</v>
      </c>
      <c r="T6" s="93" t="s">
        <v>32</v>
      </c>
      <c r="U6" s="93" t="s">
        <v>8</v>
      </c>
      <c r="V6" s="93" t="s">
        <v>31</v>
      </c>
      <c r="W6" s="93" t="s">
        <v>3</v>
      </c>
      <c r="X6" s="93" t="s">
        <v>34</v>
      </c>
      <c r="Y6" s="93" t="s">
        <v>3</v>
      </c>
    </row>
    <row r="7" spans="1:27" ht="26.25" customHeight="1" thickBot="1" x14ac:dyDescent="0.3">
      <c r="A7" s="114"/>
      <c r="B7" s="115"/>
      <c r="C7" s="116"/>
      <c r="D7" s="119"/>
      <c r="E7" s="122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</row>
    <row r="8" spans="1:27" ht="15" customHeight="1" thickBot="1" x14ac:dyDescent="0.3">
      <c r="A8" s="95" t="s">
        <v>16</v>
      </c>
      <c r="B8" s="5">
        <v>1</v>
      </c>
      <c r="C8" s="6">
        <v>2</v>
      </c>
      <c r="D8" s="7">
        <v>3</v>
      </c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1"/>
    </row>
    <row r="9" spans="1:27" ht="24" hidden="1" customHeight="1" x14ac:dyDescent="0.25">
      <c r="A9" s="96"/>
      <c r="B9" s="102" t="s">
        <v>17</v>
      </c>
      <c r="C9" s="8"/>
      <c r="D9" s="9"/>
      <c r="E9" s="22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2"/>
    </row>
    <row r="10" spans="1:27" ht="23.25" hidden="1" customHeight="1" x14ac:dyDescent="0.25">
      <c r="A10" s="96"/>
      <c r="B10" s="97"/>
      <c r="C10" s="13"/>
      <c r="D10" s="14"/>
      <c r="E10" s="15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7"/>
    </row>
    <row r="11" spans="1:27" s="21" customFormat="1" ht="24.75" hidden="1" customHeight="1" x14ac:dyDescent="0.25">
      <c r="A11" s="96"/>
      <c r="B11" s="103"/>
      <c r="C11" s="65"/>
      <c r="D11" s="66"/>
      <c r="E11" s="6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  <c r="Z11" s="20"/>
    </row>
    <row r="12" spans="1:27" ht="26.25" customHeight="1" x14ac:dyDescent="0.25">
      <c r="A12" s="97"/>
      <c r="B12" s="123" t="s">
        <v>18</v>
      </c>
      <c r="C12" s="63" t="s">
        <v>35</v>
      </c>
      <c r="D12" s="68">
        <v>57.73</v>
      </c>
      <c r="E12" s="62"/>
      <c r="F12" s="16"/>
      <c r="G12" s="69"/>
      <c r="H12" s="10"/>
      <c r="I12" s="10">
        <v>22.73</v>
      </c>
      <c r="J12" s="10"/>
      <c r="K12" s="10">
        <v>35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2"/>
      <c r="AA12" s="24"/>
    </row>
    <row r="13" spans="1:27" ht="22.5" customHeight="1" x14ac:dyDescent="0.25">
      <c r="A13" s="97"/>
      <c r="B13" s="124"/>
      <c r="C13" s="64" t="s">
        <v>36</v>
      </c>
      <c r="D13" s="14">
        <v>250</v>
      </c>
      <c r="E13" s="62"/>
      <c r="F13" s="16"/>
      <c r="G13" s="60"/>
      <c r="H13" s="11">
        <v>1</v>
      </c>
      <c r="I13" s="11"/>
      <c r="J13" s="11"/>
      <c r="K13" s="11"/>
      <c r="L13" s="11">
        <v>27</v>
      </c>
      <c r="M13" s="11">
        <v>50</v>
      </c>
      <c r="N13" s="11">
        <v>5</v>
      </c>
      <c r="O13" s="11"/>
      <c r="P13" s="26"/>
      <c r="Q13" s="11">
        <v>14</v>
      </c>
      <c r="R13" s="11">
        <v>25</v>
      </c>
      <c r="S13" s="11">
        <v>12</v>
      </c>
      <c r="T13" s="26">
        <v>7.5</v>
      </c>
      <c r="U13" s="11">
        <v>16</v>
      </c>
      <c r="V13" s="11"/>
      <c r="W13" s="11"/>
      <c r="X13" s="11"/>
      <c r="Y13" s="17"/>
      <c r="AA13" s="24" t="e">
        <f>(G13*G32+P13*P32+R13*R32+#REF!*#REF!+S13*S32+T13*T32+U13*U32+V13*V32+Q13*Q32+L13*L32+N13*N32)/1000</f>
        <v>#REF!</v>
      </c>
    </row>
    <row r="14" spans="1:27" ht="14.25" customHeight="1" x14ac:dyDescent="0.25">
      <c r="A14" s="97"/>
      <c r="B14" s="124"/>
      <c r="C14" s="70" t="s">
        <v>37</v>
      </c>
      <c r="D14" s="61">
        <v>200</v>
      </c>
      <c r="E14" s="62"/>
      <c r="F14" s="16"/>
      <c r="G14" s="60"/>
      <c r="H14" s="11">
        <v>1</v>
      </c>
      <c r="I14" s="11"/>
      <c r="J14" s="11"/>
      <c r="K14" s="11"/>
      <c r="L14" s="11"/>
      <c r="M14" s="11"/>
      <c r="N14" s="11">
        <v>8</v>
      </c>
      <c r="O14" s="11">
        <v>56</v>
      </c>
      <c r="P14" s="11"/>
      <c r="Q14" s="11">
        <v>60</v>
      </c>
      <c r="R14" s="11"/>
      <c r="S14" s="11">
        <v>10</v>
      </c>
      <c r="T14" s="26">
        <v>10</v>
      </c>
      <c r="U14" s="11">
        <v>25</v>
      </c>
      <c r="V14" s="11"/>
      <c r="W14" s="11"/>
      <c r="X14" s="11"/>
      <c r="Y14" s="17"/>
      <c r="AA14" s="24">
        <f>(G14*G32+I14*I32+U14*U32+L14*L32)/1000</f>
        <v>1.125</v>
      </c>
    </row>
    <row r="15" spans="1:27" ht="13.8" hidden="1" x14ac:dyDescent="0.25">
      <c r="A15" s="97"/>
      <c r="B15" s="124"/>
      <c r="C15" s="71"/>
      <c r="D15" s="14"/>
      <c r="E15" s="62"/>
      <c r="F15" s="16"/>
      <c r="G15" s="72"/>
      <c r="H15" s="11"/>
      <c r="I15" s="11"/>
      <c r="J15" s="11"/>
      <c r="K15" s="11"/>
      <c r="L15" s="11"/>
      <c r="M15" s="11"/>
      <c r="N15" s="11"/>
      <c r="O15" s="17"/>
      <c r="P15" s="11"/>
      <c r="Q15" s="11"/>
      <c r="R15" s="11"/>
      <c r="S15" s="11"/>
      <c r="T15" s="26"/>
      <c r="U15" s="11"/>
      <c r="V15" s="11"/>
      <c r="W15" s="11"/>
      <c r="X15" s="26"/>
      <c r="Y15" s="17"/>
      <c r="AA15" s="24" t="e">
        <f>(G15*G32+I15*I32+K15*K32+S15*S32+W15*W32+X15*X32+O15*O32+P15*P32+V15*V32+#REF!*#REF!)/1000</f>
        <v>#REF!</v>
      </c>
    </row>
    <row r="16" spans="1:27" ht="12.75" customHeight="1" x14ac:dyDescent="0.25">
      <c r="A16" s="97"/>
      <c r="B16" s="124"/>
      <c r="C16" s="71" t="s">
        <v>19</v>
      </c>
      <c r="D16" s="14">
        <v>37</v>
      </c>
      <c r="E16" s="62"/>
      <c r="F16" s="16"/>
      <c r="G16" s="15"/>
      <c r="H16" s="11"/>
      <c r="I16" s="11"/>
      <c r="J16" s="11">
        <v>37.5</v>
      </c>
      <c r="K16" s="11"/>
      <c r="L16" s="11"/>
      <c r="M16" s="11"/>
      <c r="N16" s="11"/>
      <c r="O16" s="17"/>
      <c r="P16" s="11"/>
      <c r="Q16" s="11"/>
      <c r="R16" s="11"/>
      <c r="S16" s="11"/>
      <c r="T16" s="26"/>
      <c r="U16" s="11"/>
      <c r="V16" s="11"/>
      <c r="W16" s="11"/>
      <c r="X16" s="26"/>
      <c r="Y16" s="17"/>
      <c r="AA16" s="24">
        <f>Y16*Y32/1000</f>
        <v>0</v>
      </c>
    </row>
    <row r="17" spans="1:27" ht="12.75" customHeight="1" x14ac:dyDescent="0.25">
      <c r="A17" s="97"/>
      <c r="B17" s="124"/>
      <c r="C17" s="71" t="s">
        <v>20</v>
      </c>
      <c r="D17" s="14">
        <v>21</v>
      </c>
      <c r="E17" s="62"/>
      <c r="F17" s="16"/>
      <c r="G17" s="15"/>
      <c r="H17" s="11"/>
      <c r="I17" s="11"/>
      <c r="J17" s="11"/>
      <c r="K17" s="11">
        <v>21.82</v>
      </c>
      <c r="L17" s="11"/>
      <c r="M17" s="11"/>
      <c r="N17" s="11"/>
      <c r="O17" s="11"/>
      <c r="P17" s="11"/>
      <c r="Q17" s="11"/>
      <c r="R17" s="11"/>
      <c r="S17" s="11"/>
      <c r="T17" s="26"/>
      <c r="U17" s="11"/>
      <c r="V17" s="11"/>
      <c r="W17" s="11"/>
      <c r="X17" s="26"/>
      <c r="Y17" s="17"/>
      <c r="AA17" s="24">
        <f>H17*H32/1000</f>
        <v>0</v>
      </c>
    </row>
    <row r="18" spans="1:27" ht="14.25" customHeight="1" x14ac:dyDescent="0.25">
      <c r="A18" s="97"/>
      <c r="B18" s="124"/>
      <c r="C18" s="70" t="s">
        <v>38</v>
      </c>
      <c r="D18" s="61">
        <v>200</v>
      </c>
      <c r="E18" s="62"/>
      <c r="F18" s="16"/>
      <c r="G18" s="1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26"/>
      <c r="U18" s="11"/>
      <c r="V18" s="11">
        <v>1</v>
      </c>
      <c r="W18" s="11">
        <v>10</v>
      </c>
      <c r="X18" s="26"/>
      <c r="Y18" s="17"/>
      <c r="AA18" s="24">
        <f>J18*J32/1000</f>
        <v>0</v>
      </c>
    </row>
    <row r="19" spans="1:27" ht="13.5" customHeight="1" x14ac:dyDescent="0.25">
      <c r="A19" s="97"/>
      <c r="B19" s="124"/>
      <c r="C19" s="71"/>
      <c r="D19" s="14"/>
      <c r="E19" s="62"/>
      <c r="F19" s="16"/>
      <c r="G19" s="1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26"/>
      <c r="U19" s="11"/>
      <c r="V19" s="11"/>
      <c r="W19" s="11"/>
      <c r="X19" s="26"/>
      <c r="Y19" s="17"/>
      <c r="AA19" s="24">
        <f>K19*K32/1000</f>
        <v>0</v>
      </c>
    </row>
    <row r="20" spans="1:27" ht="13.5" customHeight="1" thickBot="1" x14ac:dyDescent="0.3">
      <c r="A20" s="97"/>
      <c r="B20" s="125"/>
      <c r="C20" s="73"/>
      <c r="D20" s="41"/>
      <c r="E20" s="62"/>
      <c r="F20" s="16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29"/>
      <c r="V20" s="29"/>
      <c r="W20" s="29"/>
      <c r="X20" s="30"/>
      <c r="Y20" s="31"/>
    </row>
    <row r="21" spans="1:27" ht="15.75" hidden="1" customHeight="1" x14ac:dyDescent="0.25">
      <c r="A21" s="96"/>
      <c r="B21" s="81" t="s">
        <v>21</v>
      </c>
      <c r="C21" s="32"/>
      <c r="D21" s="33"/>
      <c r="E21" s="34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6"/>
      <c r="U21" s="35"/>
      <c r="V21" s="35"/>
      <c r="W21" s="35"/>
      <c r="X21" s="36"/>
      <c r="Y21" s="35"/>
    </row>
    <row r="22" spans="1:27" ht="13.5" hidden="1" customHeight="1" x14ac:dyDescent="0.25">
      <c r="A22" s="96"/>
      <c r="B22" s="104"/>
      <c r="C22" s="37"/>
      <c r="D22" s="25"/>
      <c r="E22" s="15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6"/>
      <c r="U22" s="11"/>
      <c r="V22" s="11"/>
      <c r="W22" s="11"/>
      <c r="X22" s="26"/>
      <c r="Y22" s="11"/>
    </row>
    <row r="23" spans="1:27" ht="17.25" hidden="1" customHeight="1" x14ac:dyDescent="0.25">
      <c r="A23" s="96"/>
      <c r="B23" s="82"/>
      <c r="C23" s="38"/>
      <c r="D23" s="27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30"/>
      <c r="U23" s="29"/>
      <c r="V23" s="29"/>
      <c r="W23" s="29"/>
      <c r="X23" s="30"/>
      <c r="Y23" s="29"/>
    </row>
    <row r="24" spans="1:27" ht="25.5" hidden="1" customHeight="1" x14ac:dyDescent="0.25">
      <c r="A24" s="96"/>
      <c r="B24" s="105" t="s">
        <v>22</v>
      </c>
      <c r="C24" s="39"/>
      <c r="D24" s="9"/>
      <c r="E24" s="2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23"/>
      <c r="U24" s="10"/>
      <c r="V24" s="10"/>
      <c r="W24" s="10"/>
      <c r="X24" s="23"/>
      <c r="Y24" s="10"/>
    </row>
    <row r="25" spans="1:27" ht="13.8" hidden="1" thickBot="1" x14ac:dyDescent="0.3">
      <c r="A25" s="96"/>
      <c r="B25" s="106"/>
      <c r="C25" s="40"/>
      <c r="D25" s="1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35"/>
      <c r="V25" s="35"/>
      <c r="W25" s="35"/>
      <c r="X25" s="36"/>
      <c r="Y25" s="35"/>
    </row>
    <row r="26" spans="1:27" ht="13.8" hidden="1" thickBot="1" x14ac:dyDescent="0.3">
      <c r="A26" s="96"/>
      <c r="B26" s="106"/>
      <c r="C26" s="37"/>
      <c r="D26" s="1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5"/>
      <c r="V26" s="35"/>
      <c r="W26" s="35"/>
      <c r="X26" s="36"/>
      <c r="Y26" s="35"/>
    </row>
    <row r="27" spans="1:27" ht="13.8" hidden="1" thickBot="1" x14ac:dyDescent="0.3">
      <c r="A27" s="96"/>
      <c r="B27" s="107"/>
      <c r="C27" s="38"/>
      <c r="D27" s="41"/>
      <c r="E27" s="4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43"/>
      <c r="V27" s="43"/>
      <c r="W27" s="43"/>
      <c r="X27" s="44"/>
      <c r="Y27" s="43"/>
    </row>
    <row r="28" spans="1:27" ht="27" hidden="1" customHeight="1" x14ac:dyDescent="0.25">
      <c r="A28" s="96"/>
      <c r="B28" s="81" t="s">
        <v>23</v>
      </c>
      <c r="C28" s="45"/>
      <c r="D28" s="9"/>
      <c r="E28" s="2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3"/>
      <c r="U28" s="10"/>
      <c r="V28" s="10"/>
      <c r="W28" s="10"/>
      <c r="X28" s="23"/>
      <c r="Y28" s="10"/>
    </row>
    <row r="29" spans="1:27" ht="28.5" hidden="1" customHeight="1" x14ac:dyDescent="0.25">
      <c r="A29" s="98"/>
      <c r="B29" s="82"/>
      <c r="C29" s="38"/>
      <c r="D29" s="27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30"/>
      <c r="U29" s="29"/>
      <c r="V29" s="29"/>
      <c r="W29" s="29"/>
      <c r="X29" s="30"/>
      <c r="Y29" s="29"/>
    </row>
    <row r="30" spans="1:27" ht="27.75" customHeight="1" x14ac:dyDescent="0.25">
      <c r="A30" s="83" t="s">
        <v>24</v>
      </c>
      <c r="B30" s="84"/>
      <c r="C30" s="85"/>
      <c r="D30" s="46"/>
      <c r="E30" s="74">
        <f t="shared" ref="E30:Y30" si="0">SUM(E9:E29)</f>
        <v>0</v>
      </c>
      <c r="F30" s="47">
        <f t="shared" si="0"/>
        <v>0</v>
      </c>
      <c r="G30" s="47">
        <f t="shared" si="0"/>
        <v>0</v>
      </c>
      <c r="H30" s="47">
        <f t="shared" si="0"/>
        <v>2</v>
      </c>
      <c r="I30" s="47">
        <f t="shared" si="0"/>
        <v>22.73</v>
      </c>
      <c r="J30" s="47">
        <f t="shared" si="0"/>
        <v>37.5</v>
      </c>
      <c r="K30" s="47">
        <f t="shared" si="0"/>
        <v>56.82</v>
      </c>
      <c r="L30" s="47">
        <f t="shared" si="0"/>
        <v>27</v>
      </c>
      <c r="M30" s="47">
        <f t="shared" si="0"/>
        <v>50</v>
      </c>
      <c r="N30" s="47">
        <f t="shared" si="0"/>
        <v>13</v>
      </c>
      <c r="O30" s="47">
        <f t="shared" si="0"/>
        <v>56</v>
      </c>
      <c r="P30" s="47">
        <f t="shared" si="0"/>
        <v>0</v>
      </c>
      <c r="Q30" s="47">
        <f t="shared" si="0"/>
        <v>74</v>
      </c>
      <c r="R30" s="47">
        <f t="shared" si="0"/>
        <v>25</v>
      </c>
      <c r="S30" s="47">
        <f t="shared" si="0"/>
        <v>22</v>
      </c>
      <c r="T30" s="23">
        <f t="shared" si="0"/>
        <v>17.5</v>
      </c>
      <c r="U30" s="47">
        <f t="shared" si="0"/>
        <v>41</v>
      </c>
      <c r="V30" s="47">
        <f t="shared" si="0"/>
        <v>1</v>
      </c>
      <c r="W30" s="47">
        <f t="shared" si="0"/>
        <v>10</v>
      </c>
      <c r="X30" s="23">
        <f t="shared" si="0"/>
        <v>0</v>
      </c>
      <c r="Y30" s="47">
        <f t="shared" si="0"/>
        <v>0</v>
      </c>
    </row>
    <row r="31" spans="1:27" ht="29.25" customHeight="1" x14ac:dyDescent="0.25">
      <c r="A31" s="86" t="s">
        <v>25</v>
      </c>
      <c r="B31" s="87"/>
      <c r="C31" s="88"/>
      <c r="D31" s="48"/>
      <c r="E31" s="49">
        <f>ROUND(E30/1000*A1,3)</f>
        <v>0</v>
      </c>
      <c r="F31" s="49">
        <f>ROUND(F30/1000*A1,3)</f>
        <v>0</v>
      </c>
      <c r="G31" s="49">
        <f>ROUND(G30/1000*A1,3)</f>
        <v>0</v>
      </c>
      <c r="H31" s="49">
        <f>ROUND(H30/1000*A1,3)</f>
        <v>8.7999999999999995E-2</v>
      </c>
      <c r="I31" s="49">
        <f>ROUND(I30/1000*A1,3)</f>
        <v>1</v>
      </c>
      <c r="J31" s="49">
        <f>J30/1000*A1</f>
        <v>1.65</v>
      </c>
      <c r="K31" s="49">
        <f>ROUND(K30/1000*A1,3)</f>
        <v>2.5</v>
      </c>
      <c r="L31" s="49">
        <f>ROUND(L30/1000*A1,3)</f>
        <v>1.1879999999999999</v>
      </c>
      <c r="M31" s="49">
        <f>M30*A1/1000</f>
        <v>2.2000000000000002</v>
      </c>
      <c r="N31" s="49">
        <f>ROUND(N30/1000*A1,3)</f>
        <v>0.57199999999999995</v>
      </c>
      <c r="O31" s="49">
        <f>ROUND(O30/1000*A1,3)</f>
        <v>2.464</v>
      </c>
      <c r="P31" s="49">
        <f>ROUND(P30/1000*A1,3)</f>
        <v>0</v>
      </c>
      <c r="Q31" s="49">
        <f>ROUND(Q30/1000*A1,3)</f>
        <v>3.2559999999999998</v>
      </c>
      <c r="R31" s="49">
        <f>ROUND(R30/1000*A1,3)</f>
        <v>1.1000000000000001</v>
      </c>
      <c r="S31" s="49">
        <f>ROUND(S30/1000*A1,3)</f>
        <v>0.96799999999999997</v>
      </c>
      <c r="T31" s="49">
        <f>ROUND(T30/1000*A1,3)</f>
        <v>0.77</v>
      </c>
      <c r="U31" s="49">
        <f>ROUND(U30/1000*A1,3)</f>
        <v>1.804</v>
      </c>
      <c r="V31" s="49">
        <f>ROUND(V30/1000*A1,3)</f>
        <v>4.3999999999999997E-2</v>
      </c>
      <c r="W31" s="49">
        <f>ROUND(W30/1000*A1,3)</f>
        <v>0.44</v>
      </c>
      <c r="X31" s="49">
        <f>ROUND(X30/40*A1,3)</f>
        <v>0</v>
      </c>
      <c r="Y31" s="49">
        <f>ROUND(Y30/1000*A1,3)</f>
        <v>0</v>
      </c>
    </row>
    <row r="32" spans="1:27" x14ac:dyDescent="0.25">
      <c r="A32" s="89" t="s">
        <v>26</v>
      </c>
      <c r="B32" s="90"/>
      <c r="C32" s="91"/>
      <c r="D32" s="48"/>
      <c r="E32" s="50">
        <v>390</v>
      </c>
      <c r="F32" s="50">
        <v>39</v>
      </c>
      <c r="G32" s="50">
        <v>24.33</v>
      </c>
      <c r="H32" s="50">
        <v>30</v>
      </c>
      <c r="I32" s="50">
        <v>733</v>
      </c>
      <c r="J32" s="50">
        <v>73</v>
      </c>
      <c r="K32" s="50">
        <v>80</v>
      </c>
      <c r="L32" s="50">
        <v>45</v>
      </c>
      <c r="M32" s="50">
        <v>40</v>
      </c>
      <c r="N32" s="50">
        <v>1060</v>
      </c>
      <c r="O32" s="50">
        <v>105</v>
      </c>
      <c r="P32" s="50">
        <v>125</v>
      </c>
      <c r="Q32" s="50">
        <v>600</v>
      </c>
      <c r="R32" s="50">
        <v>40</v>
      </c>
      <c r="S32" s="50">
        <v>42</v>
      </c>
      <c r="T32" s="50">
        <v>240</v>
      </c>
      <c r="U32" s="50">
        <v>45</v>
      </c>
      <c r="V32" s="50">
        <v>485</v>
      </c>
      <c r="W32" s="50">
        <v>88</v>
      </c>
      <c r="X32" s="50">
        <v>6.5</v>
      </c>
      <c r="Y32" s="50">
        <v>72.62</v>
      </c>
    </row>
    <row r="33" spans="1:25" ht="12.75" customHeight="1" thickBot="1" x14ac:dyDescent="0.3">
      <c r="A33" s="92" t="s">
        <v>27</v>
      </c>
      <c r="B33" s="92"/>
      <c r="C33" s="92"/>
      <c r="D33" s="51"/>
      <c r="E33" s="52">
        <f t="shared" ref="E33:Y33" si="1">E32*E31</f>
        <v>0</v>
      </c>
      <c r="F33" s="52">
        <f t="shared" si="1"/>
        <v>0</v>
      </c>
      <c r="G33" s="52">
        <f t="shared" si="1"/>
        <v>0</v>
      </c>
      <c r="H33" s="52">
        <f t="shared" si="1"/>
        <v>2.6399999999999997</v>
      </c>
      <c r="I33" s="52">
        <f t="shared" si="1"/>
        <v>733</v>
      </c>
      <c r="J33" s="52">
        <f t="shared" si="1"/>
        <v>120.44999999999999</v>
      </c>
      <c r="K33" s="52">
        <f t="shared" si="1"/>
        <v>200</v>
      </c>
      <c r="L33" s="52">
        <f t="shared" si="1"/>
        <v>53.46</v>
      </c>
      <c r="M33" s="52">
        <f t="shared" si="1"/>
        <v>88</v>
      </c>
      <c r="N33" s="52">
        <f t="shared" si="1"/>
        <v>606.31999999999994</v>
      </c>
      <c r="O33" s="52">
        <f t="shared" si="1"/>
        <v>258.71999999999997</v>
      </c>
      <c r="P33" s="52">
        <f t="shared" si="1"/>
        <v>0</v>
      </c>
      <c r="Q33" s="52">
        <f t="shared" si="1"/>
        <v>1953.6</v>
      </c>
      <c r="R33" s="52">
        <f t="shared" si="1"/>
        <v>44</v>
      </c>
      <c r="S33" s="52">
        <f t="shared" si="1"/>
        <v>40.655999999999999</v>
      </c>
      <c r="T33" s="52">
        <f t="shared" si="1"/>
        <v>184.8</v>
      </c>
      <c r="U33" s="52">
        <f t="shared" si="1"/>
        <v>81.180000000000007</v>
      </c>
      <c r="V33" s="52">
        <f t="shared" si="1"/>
        <v>21.34</v>
      </c>
      <c r="W33" s="52">
        <f t="shared" si="1"/>
        <v>38.72</v>
      </c>
      <c r="X33" s="52">
        <f t="shared" si="1"/>
        <v>0</v>
      </c>
      <c r="Y33" s="52">
        <f t="shared" si="1"/>
        <v>0</v>
      </c>
    </row>
    <row r="34" spans="1:25" ht="13.8" thickBot="1" x14ac:dyDescent="0.3">
      <c r="B34" s="53"/>
      <c r="C34" s="5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</row>
    <row r="35" spans="1:25" ht="13.8" thickBot="1" x14ac:dyDescent="0.3">
      <c r="B35" s="56"/>
      <c r="C35" s="56"/>
      <c r="D35" s="56"/>
      <c r="E35" s="55"/>
      <c r="F35" s="55"/>
      <c r="G35" s="55"/>
      <c r="H35" s="55"/>
      <c r="I35" s="55"/>
      <c r="J35" s="55"/>
      <c r="K35" s="75" t="s">
        <v>28</v>
      </c>
      <c r="L35" s="75"/>
      <c r="M35" s="75"/>
      <c r="N35" s="75"/>
      <c r="O35" s="75"/>
      <c r="P35" s="75"/>
      <c r="Q35" s="75"/>
      <c r="R35" s="75"/>
      <c r="S35" s="75"/>
      <c r="T35" s="75"/>
      <c r="U35" s="77">
        <f>SUM(E33:Y33)</f>
        <v>4426.8860000000004</v>
      </c>
      <c r="V35" s="78"/>
      <c r="W35" s="79"/>
      <c r="X35" s="55"/>
      <c r="Y35" s="55"/>
    </row>
    <row r="36" spans="1:25" ht="13.8" thickBot="1" x14ac:dyDescent="0.3">
      <c r="B36" s="56"/>
      <c r="C36" s="56"/>
      <c r="D36" s="56"/>
      <c r="E36" s="55"/>
      <c r="F36" s="55"/>
      <c r="G36" s="55"/>
      <c r="H36" s="55"/>
      <c r="I36" s="55"/>
      <c r="J36" s="55"/>
      <c r="K36" s="75" t="s">
        <v>29</v>
      </c>
      <c r="L36" s="75"/>
      <c r="M36" s="75"/>
      <c r="N36" s="75"/>
      <c r="O36" s="75"/>
      <c r="P36" s="75"/>
      <c r="Q36" s="75"/>
      <c r="R36" s="75"/>
      <c r="S36" s="75"/>
      <c r="T36" s="75"/>
      <c r="U36" s="77">
        <f>SUM(E33:Y33)</f>
        <v>4426.8860000000004</v>
      </c>
      <c r="V36" s="78"/>
      <c r="W36" s="79"/>
      <c r="X36" s="55"/>
      <c r="Y36" s="55"/>
    </row>
    <row r="37" spans="1:25" ht="13.8" thickBot="1" x14ac:dyDescent="0.3">
      <c r="B37" s="56"/>
      <c r="C37" s="56"/>
      <c r="D37" s="56"/>
      <c r="E37" s="55"/>
      <c r="F37" s="55"/>
      <c r="G37" s="55"/>
      <c r="H37" s="55"/>
      <c r="I37" s="55"/>
      <c r="J37" s="55"/>
      <c r="K37" s="75" t="s">
        <v>30</v>
      </c>
      <c r="L37" s="75"/>
      <c r="M37" s="75"/>
      <c r="N37" s="75"/>
      <c r="O37" s="75"/>
      <c r="P37" s="75"/>
      <c r="Q37" s="75"/>
      <c r="R37" s="75"/>
      <c r="S37" s="75"/>
      <c r="T37" s="75"/>
      <c r="U37" s="77">
        <f>U36/A1</f>
        <v>100.61104545454546</v>
      </c>
      <c r="V37" s="78"/>
      <c r="W37" s="79"/>
      <c r="X37" s="55"/>
      <c r="Y37" s="55"/>
    </row>
    <row r="38" spans="1:25" x14ac:dyDescent="0.25">
      <c r="B38" s="57"/>
      <c r="C38" s="53"/>
      <c r="D38" s="53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pans="1:25" x14ac:dyDescent="0.25">
      <c r="B39" s="57"/>
      <c r="C39" s="53"/>
      <c r="D39" s="53"/>
      <c r="E39" s="80"/>
      <c r="F39" s="80"/>
      <c r="G39" s="80"/>
      <c r="H39" s="80"/>
      <c r="I39" s="80"/>
      <c r="J39" s="80"/>
      <c r="K39" s="80"/>
      <c r="L39" s="58"/>
      <c r="M39" s="58"/>
      <c r="N39" s="59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58"/>
    </row>
    <row r="40" spans="1:25" x14ac:dyDescent="0.25">
      <c r="B40" s="57"/>
      <c r="C40" s="53"/>
      <c r="D40" s="53"/>
      <c r="E40" s="55"/>
      <c r="F40" s="55"/>
      <c r="G40" s="55"/>
      <c r="H40" s="55"/>
      <c r="I40" s="55"/>
      <c r="J40" s="5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6"/>
      <c r="V40" s="76"/>
      <c r="W40" s="76"/>
      <c r="X40" s="55"/>
      <c r="Y40" s="55"/>
    </row>
    <row r="41" spans="1:25" x14ac:dyDescent="0.25"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6"/>
      <c r="V41" s="76"/>
      <c r="W41" s="76"/>
    </row>
  </sheetData>
  <mergeCells count="47">
    <mergeCell ref="Q6:Q7"/>
    <mergeCell ref="A5:C7"/>
    <mergeCell ref="D5:D7"/>
    <mergeCell ref="E5:Y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U35:W35"/>
    <mergeCell ref="X6:X7"/>
    <mergeCell ref="Y6:Y7"/>
    <mergeCell ref="A8:A29"/>
    <mergeCell ref="E8:Y8"/>
    <mergeCell ref="B9:B11"/>
    <mergeCell ref="B12:B20"/>
    <mergeCell ref="B21:B23"/>
    <mergeCell ref="B24:B27"/>
    <mergeCell ref="B28:B29"/>
    <mergeCell ref="R6:R7"/>
    <mergeCell ref="S6:S7"/>
    <mergeCell ref="T6:T7"/>
    <mergeCell ref="U6:U7"/>
    <mergeCell ref="V6:V7"/>
    <mergeCell ref="W6:W7"/>
    <mergeCell ref="A30:C30"/>
    <mergeCell ref="A31:C31"/>
    <mergeCell ref="A32:C32"/>
    <mergeCell ref="A33:C33"/>
    <mergeCell ref="K35:T35"/>
    <mergeCell ref="K40:T40"/>
    <mergeCell ref="U40:W40"/>
    <mergeCell ref="K41:T41"/>
    <mergeCell ref="U41:W41"/>
    <mergeCell ref="K36:T36"/>
    <mergeCell ref="U36:W36"/>
    <mergeCell ref="K37:T37"/>
    <mergeCell ref="U37:W37"/>
    <mergeCell ref="E39:K39"/>
    <mergeCell ref="O39:X39"/>
  </mergeCells>
  <pageMargins left="0.75" right="0.75" top="1" bottom="1" header="0.5" footer="0.5"/>
  <pageSetup paperSize="9" scale="6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16.12.24(1) 1-4кл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Валентина</cp:lastModifiedBy>
  <dcterms:created xsi:type="dcterms:W3CDTF">2024-12-13T06:22:54Z</dcterms:created>
  <dcterms:modified xsi:type="dcterms:W3CDTF">2024-12-15T03:20:14Z</dcterms:modified>
</cp:coreProperties>
</file>